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2.101.100\soumu\kanri\02_監理係\02_入札契約総括\02_各種様式・ひな形\21_週休２日工事様式\"/>
    </mc:Choice>
  </mc:AlternateContent>
  <xr:revisionPtr revIDLastSave="0" documentId="13_ncr:1_{BC4F4E4F-7EBD-4C85-8C57-DA260A93CC14}" xr6:coauthVersionLast="47" xr6:coauthVersionMax="47" xr10:uidLastSave="{00000000-0000-0000-0000-000000000000}"/>
  <bookViews>
    <workbookView xWindow="-28920" yWindow="-3540" windowWidth="29040" windowHeight="15720" xr2:uid="{D553DCBA-E801-4A93-945D-4339AB9BE22C}"/>
  </bookViews>
  <sheets>
    <sheet name="様式１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194" i="5" l="1"/>
  <c r="T194" i="5"/>
  <c r="AI192" i="5"/>
  <c r="T192" i="5"/>
  <c r="AI190" i="5"/>
  <c r="T190" i="5"/>
  <c r="AI188" i="5"/>
  <c r="T188" i="5"/>
  <c r="AI186" i="5"/>
  <c r="T186" i="5"/>
  <c r="AI184" i="5"/>
  <c r="T184" i="5"/>
  <c r="AI182" i="5"/>
  <c r="T182" i="5"/>
  <c r="AI180" i="5"/>
  <c r="T180" i="5"/>
  <c r="AI178" i="5"/>
  <c r="T178" i="5"/>
  <c r="AI176" i="5"/>
  <c r="T176" i="5"/>
  <c r="AI174" i="5"/>
  <c r="T174" i="5"/>
  <c r="AI172" i="5"/>
  <c r="T172" i="5"/>
  <c r="AI170" i="5"/>
  <c r="T170" i="5"/>
  <c r="AI168" i="5"/>
  <c r="T168" i="5"/>
  <c r="AI166" i="5"/>
  <c r="T166" i="5"/>
  <c r="AI164" i="5"/>
  <c r="T164" i="5"/>
  <c r="AI162" i="5"/>
  <c r="T162" i="5"/>
  <c r="AI160" i="5"/>
  <c r="T160" i="5"/>
  <c r="AI158" i="5"/>
  <c r="T158" i="5"/>
  <c r="AI156" i="5"/>
  <c r="T156" i="5"/>
  <c r="AI154" i="5"/>
  <c r="T154" i="5"/>
  <c r="AI145" i="5"/>
  <c r="T145" i="5"/>
  <c r="AI143" i="5"/>
  <c r="T143" i="5"/>
  <c r="AI141" i="5"/>
  <c r="T141" i="5"/>
  <c r="AI139" i="5"/>
  <c r="T139" i="5"/>
  <c r="AI137" i="5"/>
  <c r="T137" i="5"/>
  <c r="AI135" i="5"/>
  <c r="T135" i="5"/>
  <c r="AI133" i="5"/>
  <c r="T133" i="5"/>
  <c r="AI131" i="5"/>
  <c r="T131" i="5"/>
  <c r="AI129" i="5"/>
  <c r="T129" i="5"/>
  <c r="AI127" i="5"/>
  <c r="T127" i="5"/>
  <c r="AI125" i="5"/>
  <c r="T125" i="5"/>
  <c r="AI123" i="5"/>
  <c r="T123" i="5"/>
  <c r="AI121" i="5"/>
  <c r="T121" i="5"/>
  <c r="AI119" i="5"/>
  <c r="T119" i="5"/>
  <c r="AI117" i="5"/>
  <c r="T117" i="5"/>
  <c r="AI115" i="5"/>
  <c r="T115" i="5"/>
  <c r="AI113" i="5"/>
  <c r="T113" i="5"/>
  <c r="AI111" i="5"/>
  <c r="T111" i="5"/>
  <c r="AI109" i="5"/>
  <c r="T109" i="5"/>
  <c r="AI107" i="5"/>
  <c r="T107" i="5"/>
  <c r="AI105" i="5"/>
  <c r="T105" i="5"/>
  <c r="AI96" i="5"/>
  <c r="T96" i="5"/>
  <c r="AI94" i="5"/>
  <c r="T94" i="5"/>
  <c r="AI92" i="5"/>
  <c r="T92" i="5"/>
  <c r="AI90" i="5"/>
  <c r="T90" i="5"/>
  <c r="AI88" i="5"/>
  <c r="T88" i="5"/>
  <c r="AI86" i="5"/>
  <c r="T86" i="5"/>
  <c r="AI84" i="5"/>
  <c r="T84" i="5"/>
  <c r="AI82" i="5"/>
  <c r="T82" i="5"/>
  <c r="AI80" i="5"/>
  <c r="T80" i="5"/>
  <c r="AI78" i="5"/>
  <c r="T78" i="5"/>
  <c r="AI76" i="5"/>
  <c r="T76" i="5"/>
  <c r="AI74" i="5"/>
  <c r="T74" i="5"/>
  <c r="AI72" i="5"/>
  <c r="T72" i="5"/>
  <c r="AI70" i="5"/>
  <c r="T70" i="5"/>
  <c r="AI68" i="5"/>
  <c r="T68" i="5"/>
  <c r="AI66" i="5"/>
  <c r="T66" i="5"/>
  <c r="AI64" i="5"/>
  <c r="T64" i="5"/>
  <c r="AI62" i="5"/>
  <c r="T62" i="5"/>
  <c r="AI60" i="5"/>
  <c r="T60" i="5"/>
  <c r="AI58" i="5"/>
  <c r="T58" i="5"/>
  <c r="AI56" i="5"/>
  <c r="T56" i="5"/>
  <c r="AI47" i="5"/>
  <c r="T47" i="5"/>
  <c r="AI45" i="5"/>
  <c r="T45" i="5"/>
  <c r="AI43" i="5"/>
  <c r="T43" i="5"/>
  <c r="AI41" i="5"/>
  <c r="T41" i="5"/>
  <c r="AI39" i="5"/>
  <c r="T39" i="5"/>
  <c r="AI37" i="5"/>
  <c r="T37" i="5"/>
  <c r="AI35" i="5"/>
  <c r="T35" i="5"/>
  <c r="AI33" i="5"/>
  <c r="T33" i="5"/>
  <c r="AI31" i="5"/>
  <c r="T31" i="5"/>
  <c r="AI29" i="5"/>
  <c r="T29" i="5"/>
  <c r="AI27" i="5"/>
  <c r="T27" i="5"/>
  <c r="AI25" i="5"/>
  <c r="T25" i="5"/>
  <c r="AI23" i="5"/>
  <c r="T23" i="5"/>
  <c r="AI21" i="5"/>
  <c r="T21" i="5"/>
  <c r="AI19" i="5"/>
  <c r="T19" i="5"/>
  <c r="AI17" i="5"/>
  <c r="V17" i="5"/>
  <c r="T17" i="5"/>
  <c r="M17" i="5"/>
  <c r="N17" i="5" s="1"/>
  <c r="O17" i="5" s="1"/>
  <c r="C10" i="5"/>
  <c r="E10" i="5" s="1"/>
  <c r="AP4" i="5"/>
  <c r="M15" i="5" l="1"/>
  <c r="P17" i="5"/>
  <c r="D10" i="5"/>
  <c r="C11" i="5" s="1"/>
  <c r="AP6" i="5"/>
  <c r="Q17" i="5" l="1"/>
  <c r="R17" i="5" s="1"/>
  <c r="E11" i="5"/>
  <c r="D11" i="5"/>
  <c r="C12" i="5"/>
  <c r="C13" i="5" l="1"/>
  <c r="D12" i="5"/>
  <c r="E12" i="5"/>
  <c r="S17" i="5"/>
  <c r="V18" i="5" l="1"/>
  <c r="T18" i="5"/>
  <c r="U18" i="5" s="1"/>
  <c r="M19" i="5"/>
  <c r="X17" i="5" a="1"/>
  <c r="X17" i="5" s="1"/>
  <c r="W17" i="5" a="1"/>
  <c r="W17" i="5" s="1"/>
  <c r="D13" i="5"/>
  <c r="E13" i="5"/>
  <c r="C14" i="5"/>
  <c r="C15" i="5" l="1"/>
  <c r="E14" i="5"/>
  <c r="D14" i="5"/>
  <c r="V19" i="5"/>
  <c r="N19" i="5"/>
  <c r="T20" i="5"/>
  <c r="U20" i="5" s="1"/>
  <c r="K20" i="5" s="1"/>
  <c r="K18" i="5"/>
  <c r="X18" i="5" a="1"/>
  <c r="X18" i="5" s="1"/>
  <c r="W18" i="5" a="1"/>
  <c r="W18" i="5" s="1"/>
  <c r="O19" i="5" l="1"/>
  <c r="C16" i="5"/>
  <c r="E15" i="5"/>
  <c r="D15" i="5"/>
  <c r="P19" i="5" l="1"/>
  <c r="E16" i="5"/>
  <c r="D16" i="5"/>
  <c r="C17" i="5"/>
  <c r="C18" i="5" l="1"/>
  <c r="D17" i="5"/>
  <c r="E17" i="5"/>
  <c r="Q19" i="5"/>
  <c r="R19" i="5" s="1"/>
  <c r="S19" i="5" l="1"/>
  <c r="X19" i="5" s="1" a="1"/>
  <c r="X19" i="5" s="1"/>
  <c r="E18" i="5"/>
  <c r="D18" i="5"/>
  <c r="C19" i="5"/>
  <c r="W19" i="5" l="1" a="1"/>
  <c r="W19" i="5" s="1"/>
  <c r="V20" i="5"/>
  <c r="M21" i="5"/>
  <c r="C20" i="5"/>
  <c r="E19" i="5"/>
  <c r="D19" i="5"/>
  <c r="V21" i="5" l="1"/>
  <c r="T22" i="5"/>
  <c r="U22" i="5" s="1"/>
  <c r="N21" i="5"/>
  <c r="O21" i="5" s="1"/>
  <c r="P21" i="5" s="1"/>
  <c r="Q21" i="5" s="1"/>
  <c r="R21" i="5" s="1"/>
  <c r="X20" i="5" a="1"/>
  <c r="X20" i="5" s="1"/>
  <c r="W20" i="5" a="1"/>
  <c r="W20" i="5" s="1"/>
  <c r="E20" i="5"/>
  <c r="D20" i="5"/>
  <c r="C21" i="5"/>
  <c r="S21" i="5" l="1"/>
  <c r="X21" i="5" s="1" a="1"/>
  <c r="X21" i="5" s="1"/>
  <c r="K22" i="5"/>
  <c r="E21" i="5"/>
  <c r="D21" i="5"/>
  <c r="C22" i="5"/>
  <c r="M23" i="5" l="1"/>
  <c r="V22" i="5"/>
  <c r="C23" i="5"/>
  <c r="E22" i="5"/>
  <c r="D22" i="5"/>
  <c r="W21" i="5" a="1"/>
  <c r="W21" i="5" s="1"/>
  <c r="E23" i="5" l="1"/>
  <c r="D23" i="5"/>
  <c r="C24" i="5"/>
  <c r="W22" i="5" a="1"/>
  <c r="W22" i="5" s="1"/>
  <c r="X22" i="5" a="1"/>
  <c r="X22" i="5" s="1"/>
  <c r="T24" i="5"/>
  <c r="U24" i="5" s="1"/>
  <c r="N23" i="5"/>
  <c r="O23" i="5" s="1"/>
  <c r="P23" i="5" s="1"/>
  <c r="Q23" i="5" s="1"/>
  <c r="R23" i="5" s="1"/>
  <c r="V23" i="5"/>
  <c r="E24" i="5" l="1"/>
  <c r="D24" i="5"/>
  <c r="C25" i="5"/>
  <c r="S23" i="5"/>
  <c r="K24" i="5"/>
  <c r="C26" i="5" l="1"/>
  <c r="D25" i="5"/>
  <c r="E25" i="5"/>
  <c r="V24" i="5"/>
  <c r="M25" i="5"/>
  <c r="X23" i="5" a="1"/>
  <c r="X23" i="5" s="1"/>
  <c r="W23" i="5" a="1"/>
  <c r="W23" i="5" s="1"/>
  <c r="N25" i="5" l="1"/>
  <c r="O25" i="5" s="1"/>
  <c r="P25" i="5" s="1"/>
  <c r="Q25" i="5" s="1"/>
  <c r="R25" i="5" s="1"/>
  <c r="T26" i="5"/>
  <c r="U26" i="5" s="1"/>
  <c r="V25" i="5"/>
  <c r="X24" i="5" a="1"/>
  <c r="X24" i="5" s="1"/>
  <c r="W24" i="5" a="1"/>
  <c r="W24" i="5" s="1"/>
  <c r="E26" i="5"/>
  <c r="D26" i="5"/>
  <c r="C27" i="5"/>
  <c r="K26" i="5" l="1"/>
  <c r="E27" i="5"/>
  <c r="D27" i="5"/>
  <c r="C28" i="5"/>
  <c r="S25" i="5"/>
  <c r="X25" i="5" s="1" a="1"/>
  <c r="X25" i="5" s="1"/>
  <c r="V26" i="5" l="1"/>
  <c r="M27" i="5"/>
  <c r="W25" i="5" a="1"/>
  <c r="W25" i="5" s="1"/>
  <c r="D28" i="5"/>
  <c r="C29" i="5"/>
  <c r="E28" i="5"/>
  <c r="V27" i="5" l="1"/>
  <c r="T28" i="5"/>
  <c r="U28" i="5" s="1"/>
  <c r="N27" i="5"/>
  <c r="O27" i="5" s="1"/>
  <c r="P27" i="5" s="1"/>
  <c r="Q27" i="5" s="1"/>
  <c r="R27" i="5" s="1"/>
  <c r="D29" i="5"/>
  <c r="E29" i="5"/>
  <c r="C30" i="5"/>
  <c r="X26" i="5" a="1"/>
  <c r="X26" i="5" s="1"/>
  <c r="W26" i="5" a="1"/>
  <c r="W26" i="5" s="1"/>
  <c r="K28" i="5" l="1"/>
  <c r="E30" i="5"/>
  <c r="D30" i="5"/>
  <c r="C31" i="5"/>
  <c r="S27" i="5"/>
  <c r="X27" i="5" s="1" a="1"/>
  <c r="X27" i="5" s="1"/>
  <c r="M29" i="5" l="1"/>
  <c r="V28" i="5"/>
  <c r="C32" i="5"/>
  <c r="E31" i="5"/>
  <c r="D31" i="5"/>
  <c r="W27" i="5" a="1"/>
  <c r="W27" i="5" s="1"/>
  <c r="E32" i="5" l="1"/>
  <c r="D32" i="5"/>
  <c r="C33" i="5"/>
  <c r="X28" i="5" a="1"/>
  <c r="X28" i="5" s="1"/>
  <c r="W28" i="5" a="1"/>
  <c r="W28" i="5" s="1"/>
  <c r="T30" i="5"/>
  <c r="U30" i="5" s="1"/>
  <c r="K30" i="5" s="1"/>
  <c r="V29" i="5"/>
  <c r="N29" i="5"/>
  <c r="O29" i="5" s="1"/>
  <c r="P29" i="5" s="1"/>
  <c r="Q29" i="5" s="1"/>
  <c r="R29" i="5" s="1"/>
  <c r="S29" i="5" l="1"/>
  <c r="X29" i="5" s="1" a="1"/>
  <c r="X29" i="5" s="1"/>
  <c r="E33" i="5"/>
  <c r="D33" i="5"/>
  <c r="C34" i="5"/>
  <c r="W29" i="5" l="1" a="1"/>
  <c r="W29" i="5" s="1"/>
  <c r="C35" i="5"/>
  <c r="E34" i="5"/>
  <c r="D34" i="5"/>
  <c r="V30" i="5"/>
  <c r="M31" i="5"/>
  <c r="W30" i="5" l="1" a="1"/>
  <c r="W30" i="5" s="1"/>
  <c r="X30" i="5" a="1"/>
  <c r="X30" i="5" s="1"/>
  <c r="N31" i="5"/>
  <c r="O31" i="5" s="1"/>
  <c r="P31" i="5" s="1"/>
  <c r="Q31" i="5" s="1"/>
  <c r="R31" i="5" s="1"/>
  <c r="V31" i="5"/>
  <c r="T32" i="5"/>
  <c r="U32" i="5" s="1"/>
  <c r="K32" i="5" s="1"/>
  <c r="C36" i="5"/>
  <c r="E35" i="5"/>
  <c r="D35" i="5"/>
  <c r="C37" i="5" l="1"/>
  <c r="E36" i="5"/>
  <c r="D36" i="5"/>
  <c r="S31" i="5"/>
  <c r="X31" i="5" s="1" a="1"/>
  <c r="X31" i="5" s="1"/>
  <c r="W31" i="5" l="1" a="1"/>
  <c r="W31" i="5" s="1"/>
  <c r="C38" i="5"/>
  <c r="D37" i="5"/>
  <c r="E37" i="5"/>
  <c r="V32" i="5"/>
  <c r="M33" i="5"/>
  <c r="E38" i="5" l="1"/>
  <c r="D38" i="5"/>
  <c r="C39" i="5"/>
  <c r="V33" i="5"/>
  <c r="T34" i="5"/>
  <c r="U34" i="5" s="1"/>
  <c r="K34" i="5" s="1"/>
  <c r="N33" i="5"/>
  <c r="O33" i="5" s="1"/>
  <c r="P33" i="5" s="1"/>
  <c r="Q33" i="5" s="1"/>
  <c r="R33" i="5" s="1"/>
  <c r="X32" i="5" a="1"/>
  <c r="X32" i="5" s="1"/>
  <c r="W32" i="5" a="1"/>
  <c r="W32" i="5" s="1"/>
  <c r="E39" i="5" l="1"/>
  <c r="D39" i="5"/>
  <c r="C40" i="5"/>
  <c r="S33" i="5"/>
  <c r="X33" i="5" s="1" a="1"/>
  <c r="X33" i="5" s="1"/>
  <c r="M35" i="5" l="1"/>
  <c r="V34" i="5"/>
  <c r="W33" i="5" a="1"/>
  <c r="W33" i="5" s="1"/>
  <c r="C41" i="5"/>
  <c r="E40" i="5"/>
  <c r="D40" i="5"/>
  <c r="C42" i="5" l="1"/>
  <c r="E41" i="5"/>
  <c r="D41" i="5"/>
  <c r="X34" i="5" a="1"/>
  <c r="X34" i="5" s="1"/>
  <c r="W34" i="5" a="1"/>
  <c r="W34" i="5" s="1"/>
  <c r="T36" i="5"/>
  <c r="U36" i="5" s="1"/>
  <c r="K36" i="5" s="1"/>
  <c r="V35" i="5"/>
  <c r="N35" i="5"/>
  <c r="O35" i="5" s="1"/>
  <c r="P35" i="5" s="1"/>
  <c r="Q35" i="5" s="1"/>
  <c r="R35" i="5" s="1"/>
  <c r="S35" i="5" l="1"/>
  <c r="X35" i="5" s="1" a="1"/>
  <c r="X35" i="5" s="1"/>
  <c r="E42" i="5"/>
  <c r="D42" i="5"/>
  <c r="C43" i="5"/>
  <c r="W35" i="5" l="1" a="1"/>
  <c r="W35" i="5" s="1"/>
  <c r="D43" i="5"/>
  <c r="C44" i="5"/>
  <c r="E43" i="5"/>
  <c r="V36" i="5"/>
  <c r="M37" i="5"/>
  <c r="X36" i="5" l="1" a="1"/>
  <c r="X36" i="5" s="1"/>
  <c r="W36" i="5" a="1"/>
  <c r="W36" i="5" s="1"/>
  <c r="T38" i="5"/>
  <c r="U38" i="5" s="1"/>
  <c r="K38" i="5" s="1"/>
  <c r="V37" i="5"/>
  <c r="N37" i="5"/>
  <c r="O37" i="5" s="1"/>
  <c r="P37" i="5" s="1"/>
  <c r="Q37" i="5" s="1"/>
  <c r="R37" i="5" s="1"/>
  <c r="E44" i="5"/>
  <c r="D44" i="5"/>
  <c r="C45" i="5"/>
  <c r="S37" i="5" l="1"/>
  <c r="X37" i="5" s="1" a="1"/>
  <c r="X37" i="5" s="1"/>
  <c r="D45" i="5"/>
  <c r="E45" i="5"/>
  <c r="M39" i="5" l="1"/>
  <c r="V38" i="5"/>
  <c r="W37" i="5" a="1"/>
  <c r="W37" i="5" s="1"/>
  <c r="X38" i="5" l="1" a="1"/>
  <c r="X38" i="5" s="1"/>
  <c r="W38" i="5" a="1"/>
  <c r="W38" i="5" s="1"/>
  <c r="V39" i="5"/>
  <c r="T40" i="5"/>
  <c r="U40" i="5" s="1"/>
  <c r="K40" i="5" s="1"/>
  <c r="N39" i="5"/>
  <c r="O39" i="5" s="1"/>
  <c r="P39" i="5" s="1"/>
  <c r="Q39" i="5" s="1"/>
  <c r="R39" i="5" s="1"/>
  <c r="S39" i="5" l="1"/>
  <c r="X39" i="5" s="1" a="1"/>
  <c r="X39" i="5" s="1"/>
  <c r="M41" i="5" l="1"/>
  <c r="V40" i="5"/>
  <c r="W39" i="5" a="1"/>
  <c r="W39" i="5" s="1"/>
  <c r="W40" i="5" l="1" a="1"/>
  <c r="W40" i="5" s="1"/>
  <c r="X40" i="5" a="1"/>
  <c r="X40" i="5" s="1"/>
  <c r="N41" i="5"/>
  <c r="O41" i="5" s="1"/>
  <c r="P41" i="5" s="1"/>
  <c r="Q41" i="5" s="1"/>
  <c r="R41" i="5" s="1"/>
  <c r="T42" i="5"/>
  <c r="U42" i="5" s="1"/>
  <c r="K42" i="5" s="1"/>
  <c r="V41" i="5"/>
  <c r="S41" i="5" l="1"/>
  <c r="X41" i="5" s="1" a="1"/>
  <c r="X41" i="5" s="1"/>
  <c r="M43" i="5" l="1"/>
  <c r="V42" i="5"/>
  <c r="W41" i="5" a="1"/>
  <c r="W41" i="5" s="1"/>
  <c r="X42" i="5" l="1" a="1"/>
  <c r="X42" i="5" s="1"/>
  <c r="W42" i="5" a="1"/>
  <c r="W42" i="5" s="1"/>
  <c r="T44" i="5"/>
  <c r="U44" i="5" s="1"/>
  <c r="K44" i="5" s="1"/>
  <c r="V43" i="5"/>
  <c r="N43" i="5"/>
  <c r="O43" i="5" s="1"/>
  <c r="P43" i="5" s="1"/>
  <c r="Q43" i="5" s="1"/>
  <c r="R43" i="5" s="1"/>
  <c r="S43" i="5" l="1"/>
  <c r="X43" i="5" s="1" a="1"/>
  <c r="X43" i="5" s="1"/>
  <c r="M45" i="5" l="1"/>
  <c r="V44" i="5"/>
  <c r="W43" i="5" a="1"/>
  <c r="W43" i="5" s="1"/>
  <c r="W44" i="5" l="1" a="1"/>
  <c r="W44" i="5" s="1"/>
  <c r="X44" i="5" a="1"/>
  <c r="X44" i="5" s="1"/>
  <c r="N45" i="5"/>
  <c r="O45" i="5" s="1"/>
  <c r="P45" i="5" s="1"/>
  <c r="Q45" i="5" s="1"/>
  <c r="R45" i="5" s="1"/>
  <c r="T46" i="5"/>
  <c r="U46" i="5" s="1"/>
  <c r="K46" i="5" s="1"/>
  <c r="V45" i="5"/>
  <c r="S45" i="5" l="1"/>
  <c r="V46" i="5" l="1"/>
  <c r="M47" i="5"/>
  <c r="W45" i="5" a="1"/>
  <c r="W45" i="5" s="1"/>
  <c r="X45" i="5" a="1"/>
  <c r="X45" i="5" s="1"/>
  <c r="N47" i="5" l="1"/>
  <c r="O47" i="5" s="1"/>
  <c r="P47" i="5" s="1"/>
  <c r="Q47" i="5" s="1"/>
  <c r="R47" i="5" s="1"/>
  <c r="V47" i="5"/>
  <c r="T48" i="5"/>
  <c r="U48" i="5" s="1"/>
  <c r="U49" i="5" s="1"/>
  <c r="W46" i="5" a="1"/>
  <c r="W46" i="5" s="1"/>
  <c r="X46" i="5" a="1"/>
  <c r="X46" i="5" s="1"/>
  <c r="K48" i="5" l="1"/>
  <c r="S47" i="5"/>
  <c r="X47" i="5" s="1" a="1"/>
  <c r="X47" i="5" s="1"/>
  <c r="V48" i="5" l="1"/>
  <c r="AB17" i="5"/>
  <c r="W47" i="5" a="1"/>
  <c r="W47" i="5" s="1"/>
  <c r="AK17" i="5" l="1"/>
  <c r="AI18" i="5"/>
  <c r="AJ18" i="5" s="1"/>
  <c r="AC17" i="5"/>
  <c r="AB15" i="5"/>
  <c r="W48" i="5" a="1"/>
  <c r="W48" i="5" s="1"/>
  <c r="X48" i="5" a="1"/>
  <c r="X48" i="5" s="1"/>
  <c r="G10" i="5" l="1"/>
  <c r="G11" i="5"/>
  <c r="H11" i="5" s="1"/>
  <c r="AD17" i="5"/>
  <c r="AE17" i="5" s="1"/>
  <c r="AF17" i="5" s="1"/>
  <c r="AG17" i="5" s="1"/>
  <c r="Z18" i="5"/>
  <c r="F11" i="5"/>
  <c r="F10" i="5"/>
  <c r="AH17" i="5" l="1"/>
  <c r="I11" i="5"/>
  <c r="H10" i="5"/>
  <c r="I10" i="5" l="1"/>
  <c r="AB19" i="5"/>
  <c r="AK18" i="5"/>
  <c r="AL17" i="5" a="1"/>
  <c r="AL17" i="5" s="1"/>
  <c r="AM17" i="5" a="1"/>
  <c r="AM17" i="5" s="1"/>
  <c r="AM18" i="5" l="1" a="1"/>
  <c r="AM18" i="5" s="1"/>
  <c r="AL18" i="5" a="1"/>
  <c r="AL18" i="5" s="1"/>
  <c r="AC19" i="5"/>
  <c r="AI20" i="5"/>
  <c r="AJ20" i="5" s="1"/>
  <c r="AK19" i="5"/>
  <c r="Z20" i="5" l="1"/>
  <c r="AD19" i="5"/>
  <c r="AE19" i="5" s="1"/>
  <c r="AF19" i="5" s="1"/>
  <c r="AG19" i="5" s="1"/>
  <c r="AH19" i="5" l="1"/>
  <c r="AL19" i="5" s="1" a="1"/>
  <c r="AL19" i="5" s="1"/>
  <c r="AB21" i="5" l="1"/>
  <c r="AK20" i="5"/>
  <c r="AM19" i="5" a="1"/>
  <c r="AM19" i="5" s="1"/>
  <c r="AM20" i="5" l="1" a="1"/>
  <c r="AM20" i="5" s="1"/>
  <c r="AL20" i="5" a="1"/>
  <c r="AL20" i="5" s="1"/>
  <c r="AI22" i="5"/>
  <c r="AJ22" i="5" s="1"/>
  <c r="AK21" i="5"/>
  <c r="AC21" i="5"/>
  <c r="AD21" i="5" s="1"/>
  <c r="AE21" i="5" s="1"/>
  <c r="AF21" i="5" s="1"/>
  <c r="AG21" i="5" s="1"/>
  <c r="Z22" i="5" l="1"/>
  <c r="AH21" i="5"/>
  <c r="AM21" i="5" s="1" a="1"/>
  <c r="AM21" i="5" s="1"/>
  <c r="AK22" i="5" l="1"/>
  <c r="AB23" i="5"/>
  <c r="AL21" i="5" a="1"/>
  <c r="AL21" i="5" s="1"/>
  <c r="AC23" i="5" l="1"/>
  <c r="AD23" i="5" s="1"/>
  <c r="AE23" i="5" s="1"/>
  <c r="AF23" i="5" s="1"/>
  <c r="AG23" i="5" s="1"/>
  <c r="AK23" i="5"/>
  <c r="AI24" i="5"/>
  <c r="AJ24" i="5" s="1"/>
  <c r="AM22" i="5" a="1"/>
  <c r="AM22" i="5" s="1"/>
  <c r="AL22" i="5" a="1"/>
  <c r="AL22" i="5" s="1"/>
  <c r="Z24" i="5" l="1"/>
  <c r="AH23" i="5"/>
  <c r="AM23" i="5" s="1" a="1"/>
  <c r="AM23" i="5" s="1"/>
  <c r="AK24" i="5" l="1"/>
  <c r="AB25" i="5"/>
  <c r="AL23" i="5" a="1"/>
  <c r="AL23" i="5" s="1"/>
  <c r="AC25" i="5" l="1"/>
  <c r="AD25" i="5" s="1"/>
  <c r="AE25" i="5" s="1"/>
  <c r="AF25" i="5" s="1"/>
  <c r="AG25" i="5" s="1"/>
  <c r="AK25" i="5"/>
  <c r="AI26" i="5"/>
  <c r="AJ26" i="5" s="1"/>
  <c r="AM24" i="5" a="1"/>
  <c r="AM24" i="5" s="1"/>
  <c r="AL24" i="5" a="1"/>
  <c r="AL24" i="5" s="1"/>
  <c r="Z26" i="5" l="1"/>
  <c r="AH25" i="5"/>
  <c r="AB27" i="5" l="1"/>
  <c r="AK26" i="5"/>
  <c r="AL25" i="5" a="1"/>
  <c r="AL25" i="5" s="1"/>
  <c r="AM25" i="5" a="1"/>
  <c r="AM25" i="5" s="1"/>
  <c r="AL26" i="5" l="1" a="1"/>
  <c r="AL26" i="5" s="1"/>
  <c r="AM26" i="5" a="1"/>
  <c r="AM26" i="5" s="1"/>
  <c r="AI28" i="5"/>
  <c r="AJ28" i="5" s="1"/>
  <c r="Z28" i="5" s="1"/>
  <c r="AC27" i="5"/>
  <c r="AD27" i="5" s="1"/>
  <c r="AE27" i="5" s="1"/>
  <c r="AF27" i="5" s="1"/>
  <c r="AG27" i="5" s="1"/>
  <c r="AK27" i="5"/>
  <c r="AH27" i="5" l="1"/>
  <c r="AM27" i="5" s="1" a="1"/>
  <c r="AM27" i="5" s="1"/>
  <c r="AL27" i="5" l="1" a="1"/>
  <c r="AL27" i="5" s="1"/>
  <c r="AK28" i="5"/>
  <c r="AB29" i="5"/>
  <c r="AC29" i="5" l="1"/>
  <c r="AD29" i="5" s="1"/>
  <c r="AE29" i="5" s="1"/>
  <c r="AF29" i="5" s="1"/>
  <c r="AG29" i="5" s="1"/>
  <c r="AK29" i="5"/>
  <c r="AI30" i="5"/>
  <c r="AJ30" i="5" s="1"/>
  <c r="Z30" i="5" s="1"/>
  <c r="AL28" i="5" a="1"/>
  <c r="AL28" i="5" s="1"/>
  <c r="AM28" i="5" a="1"/>
  <c r="AM28" i="5" s="1"/>
  <c r="AH29" i="5" l="1"/>
  <c r="AK30" i="5" l="1"/>
  <c r="AB31" i="5"/>
  <c r="AM29" i="5" a="1"/>
  <c r="AM29" i="5" s="1"/>
  <c r="AL29" i="5" a="1"/>
  <c r="AL29" i="5" s="1"/>
  <c r="AC31" i="5" l="1"/>
  <c r="AD31" i="5" s="1"/>
  <c r="AE31" i="5" s="1"/>
  <c r="AF31" i="5" s="1"/>
  <c r="AG31" i="5" s="1"/>
  <c r="AI32" i="5"/>
  <c r="AJ32" i="5" s="1"/>
  <c r="Z32" i="5" s="1"/>
  <c r="AK31" i="5"/>
  <c r="AM30" i="5" a="1"/>
  <c r="AM30" i="5" s="1"/>
  <c r="AL30" i="5" a="1"/>
  <c r="AL30" i="5" s="1"/>
  <c r="AH31" i="5" l="1"/>
  <c r="AK32" i="5" l="1"/>
  <c r="AB33" i="5"/>
  <c r="AL31" i="5" a="1"/>
  <c r="AL31" i="5" s="1"/>
  <c r="AM31" i="5" a="1"/>
  <c r="AM31" i="5" s="1"/>
  <c r="AI34" i="5" l="1"/>
  <c r="AJ34" i="5" s="1"/>
  <c r="Z34" i="5" s="1"/>
  <c r="AK33" i="5"/>
  <c r="AC33" i="5"/>
  <c r="AD33" i="5" s="1"/>
  <c r="AE33" i="5" s="1"/>
  <c r="AF33" i="5" s="1"/>
  <c r="AG33" i="5" s="1"/>
  <c r="AL32" i="5" a="1"/>
  <c r="AL32" i="5" s="1"/>
  <c r="AM32" i="5" a="1"/>
  <c r="AM32" i="5" s="1"/>
  <c r="AH33" i="5" l="1"/>
  <c r="AM33" i="5" s="1" a="1"/>
  <c r="AM33" i="5" s="1"/>
  <c r="AK34" i="5" l="1"/>
  <c r="AB35" i="5"/>
  <c r="AL33" i="5" a="1"/>
  <c r="AL33" i="5" s="1"/>
  <c r="AK35" i="5" l="1"/>
  <c r="AI36" i="5"/>
  <c r="AJ36" i="5" s="1"/>
  <c r="Z36" i="5" s="1"/>
  <c r="AC35" i="5"/>
  <c r="AD35" i="5" s="1"/>
  <c r="AE35" i="5" s="1"/>
  <c r="AF35" i="5" s="1"/>
  <c r="AG35" i="5" s="1"/>
  <c r="AM34" i="5" a="1"/>
  <c r="AM34" i="5" s="1"/>
  <c r="AL34" i="5" a="1"/>
  <c r="AL34" i="5" s="1"/>
  <c r="AH35" i="5" l="1"/>
  <c r="AB37" i="5" l="1"/>
  <c r="AK36" i="5"/>
  <c r="AM35" i="5" a="1"/>
  <c r="AM35" i="5" s="1"/>
  <c r="AL35" i="5" a="1"/>
  <c r="AL35" i="5" s="1"/>
  <c r="AM36" i="5" l="1" a="1"/>
  <c r="AM36" i="5" s="1"/>
  <c r="AL36" i="5" a="1"/>
  <c r="AL36" i="5" s="1"/>
  <c r="AC37" i="5"/>
  <c r="AD37" i="5" s="1"/>
  <c r="AE37" i="5" s="1"/>
  <c r="AF37" i="5" s="1"/>
  <c r="AG37" i="5" s="1"/>
  <c r="AK37" i="5"/>
  <c r="AI38" i="5"/>
  <c r="AJ38" i="5" s="1"/>
  <c r="Z38" i="5" s="1"/>
  <c r="AH37" i="5" l="1"/>
  <c r="AB39" i="5" l="1"/>
  <c r="AK38" i="5"/>
  <c r="AL37" i="5" a="1"/>
  <c r="AL37" i="5" s="1"/>
  <c r="AM37" i="5" a="1"/>
  <c r="AM37" i="5" s="1"/>
  <c r="AM38" i="5" l="1" a="1"/>
  <c r="AM38" i="5" s="1"/>
  <c r="AL38" i="5" a="1"/>
  <c r="AL38" i="5" s="1"/>
  <c r="AI40" i="5"/>
  <c r="AJ40" i="5" s="1"/>
  <c r="Z40" i="5" s="1"/>
  <c r="AK39" i="5"/>
  <c r="AC39" i="5"/>
  <c r="AD39" i="5" s="1"/>
  <c r="AE39" i="5" s="1"/>
  <c r="AF39" i="5" s="1"/>
  <c r="AG39" i="5" s="1"/>
  <c r="AH39" i="5" l="1"/>
  <c r="AM39" i="5" s="1" a="1"/>
  <c r="AM39" i="5" s="1"/>
  <c r="AK40" i="5" l="1"/>
  <c r="AB41" i="5"/>
  <c r="AL39" i="5" a="1"/>
  <c r="AL39" i="5" s="1"/>
  <c r="AC41" i="5" l="1"/>
  <c r="AD41" i="5" s="1"/>
  <c r="AE41" i="5" s="1"/>
  <c r="AF41" i="5" s="1"/>
  <c r="AG41" i="5" s="1"/>
  <c r="AI42" i="5"/>
  <c r="AJ42" i="5" s="1"/>
  <c r="Z42" i="5" s="1"/>
  <c r="AK41" i="5"/>
  <c r="AM40" i="5" a="1"/>
  <c r="AM40" i="5" s="1"/>
  <c r="AL40" i="5" a="1"/>
  <c r="AL40" i="5" s="1"/>
  <c r="AH41" i="5" l="1"/>
  <c r="AB43" i="5" l="1"/>
  <c r="AK42" i="5"/>
  <c r="AL41" i="5" a="1"/>
  <c r="AL41" i="5" s="1"/>
  <c r="AM41" i="5" a="1"/>
  <c r="AM41" i="5" s="1"/>
  <c r="AM42" i="5" l="1" a="1"/>
  <c r="AM42" i="5" s="1"/>
  <c r="AL42" i="5" a="1"/>
  <c r="AL42" i="5" s="1"/>
  <c r="AI44" i="5"/>
  <c r="AJ44" i="5" s="1"/>
  <c r="Z44" i="5" s="1"/>
  <c r="AC43" i="5"/>
  <c r="AD43" i="5" s="1"/>
  <c r="AE43" i="5" s="1"/>
  <c r="AF43" i="5" s="1"/>
  <c r="AG43" i="5" s="1"/>
  <c r="AK43" i="5"/>
  <c r="AH43" i="5" l="1"/>
  <c r="AB45" i="5" l="1"/>
  <c r="AK44" i="5"/>
  <c r="AL43" i="5" a="1"/>
  <c r="AL43" i="5" s="1"/>
  <c r="AM43" i="5" a="1"/>
  <c r="AM43" i="5" s="1"/>
  <c r="AM44" i="5" l="1" a="1"/>
  <c r="AM44" i="5" s="1"/>
  <c r="AL44" i="5" a="1"/>
  <c r="AL44" i="5" s="1"/>
  <c r="AC45" i="5"/>
  <c r="AD45" i="5" s="1"/>
  <c r="AE45" i="5" s="1"/>
  <c r="AF45" i="5" s="1"/>
  <c r="AG45" i="5" s="1"/>
  <c r="AI46" i="5"/>
  <c r="AJ46" i="5" s="1"/>
  <c r="Z46" i="5" s="1"/>
  <c r="AK45" i="5"/>
  <c r="AH45" i="5" l="1"/>
  <c r="AB47" i="5" l="1"/>
  <c r="AK46" i="5"/>
  <c r="AM45" i="5" a="1"/>
  <c r="AM45" i="5" s="1"/>
  <c r="AL45" i="5" a="1"/>
  <c r="AL45" i="5" s="1"/>
  <c r="AL46" i="5" l="1" a="1"/>
  <c r="AL46" i="5" s="1"/>
  <c r="AM46" i="5" a="1"/>
  <c r="AM46" i="5" s="1"/>
  <c r="AK47" i="5"/>
  <c r="AC47" i="5"/>
  <c r="AD47" i="5" s="1"/>
  <c r="AE47" i="5" s="1"/>
  <c r="AF47" i="5" s="1"/>
  <c r="AG47" i="5" s="1"/>
  <c r="AI48" i="5"/>
  <c r="AJ48" i="5" s="1"/>
  <c r="AJ49" i="5" s="1"/>
  <c r="AH47" i="5" l="1"/>
  <c r="Z48" i="5"/>
  <c r="AK48" i="5" l="1"/>
  <c r="M56" i="5"/>
  <c r="AM47" i="5" a="1"/>
  <c r="AM47" i="5" s="1"/>
  <c r="AL47" i="5" a="1"/>
  <c r="AL47" i="5" s="1"/>
  <c r="T57" i="5" l="1"/>
  <c r="U57" i="5" s="1"/>
  <c r="V56" i="5"/>
  <c r="M54" i="5"/>
  <c r="N56" i="5"/>
  <c r="AL48" i="5" a="1"/>
  <c r="AL48" i="5" s="1"/>
  <c r="AM48" i="5" a="1"/>
  <c r="AM48" i="5" s="1"/>
  <c r="G14" i="5" l="1"/>
  <c r="H14" i="5" s="1"/>
  <c r="G15" i="5"/>
  <c r="H15" i="5" s="1"/>
  <c r="G12" i="5"/>
  <c r="G13" i="5"/>
  <c r="H13" i="5" s="1"/>
  <c r="F15" i="5"/>
  <c r="F14" i="5"/>
  <c r="F13" i="5"/>
  <c r="F12" i="5"/>
  <c r="O56" i="5"/>
  <c r="P56" i="5" s="1"/>
  <c r="Q56" i="5" s="1"/>
  <c r="R56" i="5" s="1"/>
  <c r="K57" i="5"/>
  <c r="I15" i="5" l="1"/>
  <c r="I13" i="5"/>
  <c r="I14" i="5"/>
  <c r="S56" i="5"/>
  <c r="X56" i="5" s="1" a="1"/>
  <c r="X56" i="5" s="1"/>
  <c r="H12" i="5"/>
  <c r="V57" i="5" l="1"/>
  <c r="M58" i="5"/>
  <c r="W56" i="5" a="1"/>
  <c r="W56" i="5" s="1"/>
  <c r="I12" i="5"/>
  <c r="V58" i="5" l="1"/>
  <c r="T59" i="5"/>
  <c r="U59" i="5" s="1"/>
  <c r="N58" i="5"/>
  <c r="X57" i="5" a="1"/>
  <c r="X57" i="5" s="1"/>
  <c r="W57" i="5" a="1"/>
  <c r="W57" i="5" s="1"/>
  <c r="O58" i="5" l="1"/>
  <c r="P58" i="5" s="1"/>
  <c r="Q58" i="5" s="1"/>
  <c r="R58" i="5" s="1"/>
  <c r="K59" i="5"/>
  <c r="S58" i="5" l="1"/>
  <c r="X58" i="5" s="1" a="1"/>
  <c r="X58" i="5" s="1"/>
  <c r="V59" i="5" l="1"/>
  <c r="M60" i="5"/>
  <c r="W58" i="5" a="1"/>
  <c r="W58" i="5" s="1"/>
  <c r="T61" i="5" l="1"/>
  <c r="U61" i="5" s="1"/>
  <c r="N60" i="5"/>
  <c r="O60" i="5" s="1"/>
  <c r="P60" i="5" s="1"/>
  <c r="Q60" i="5" s="1"/>
  <c r="R60" i="5" s="1"/>
  <c r="V60" i="5"/>
  <c r="X59" i="5" a="1"/>
  <c r="X59" i="5" s="1"/>
  <c r="W59" i="5" a="1"/>
  <c r="W59" i="5" s="1"/>
  <c r="K61" i="5" l="1"/>
  <c r="S60" i="5"/>
  <c r="M62" i="5" l="1"/>
  <c r="V61" i="5"/>
  <c r="W60" i="5" a="1"/>
  <c r="W60" i="5" s="1"/>
  <c r="X60" i="5" a="1"/>
  <c r="X60" i="5" s="1"/>
  <c r="W61" i="5" l="1" a="1"/>
  <c r="W61" i="5" s="1"/>
  <c r="X61" i="5" a="1"/>
  <c r="X61" i="5" s="1"/>
  <c r="V62" i="5"/>
  <c r="N62" i="5"/>
  <c r="O62" i="5" s="1"/>
  <c r="P62" i="5" s="1"/>
  <c r="Q62" i="5" s="1"/>
  <c r="R62" i="5" s="1"/>
  <c r="T63" i="5"/>
  <c r="U63" i="5" s="1"/>
  <c r="K63" i="5" l="1"/>
  <c r="S62" i="5"/>
  <c r="W62" i="5" s="1" a="1"/>
  <c r="W62" i="5" s="1"/>
  <c r="V63" i="5" l="1"/>
  <c r="M64" i="5"/>
  <c r="X62" i="5" a="1"/>
  <c r="X62" i="5" s="1"/>
  <c r="T65" i="5" l="1"/>
  <c r="U65" i="5" s="1"/>
  <c r="N64" i="5"/>
  <c r="O64" i="5" s="1"/>
  <c r="P64" i="5" s="1"/>
  <c r="Q64" i="5" s="1"/>
  <c r="R64" i="5" s="1"/>
  <c r="V64" i="5"/>
  <c r="X63" i="5" a="1"/>
  <c r="X63" i="5" s="1"/>
  <c r="W63" i="5" a="1"/>
  <c r="W63" i="5" s="1"/>
  <c r="S64" i="5" l="1"/>
  <c r="X64" i="5" s="1" a="1"/>
  <c r="X64" i="5" s="1"/>
  <c r="K65" i="5"/>
  <c r="M66" i="5" l="1"/>
  <c r="V65" i="5"/>
  <c r="W64" i="5" a="1"/>
  <c r="W64" i="5" s="1"/>
  <c r="X65" i="5" l="1" a="1"/>
  <c r="X65" i="5" s="1"/>
  <c r="W65" i="5" a="1"/>
  <c r="W65" i="5" s="1"/>
  <c r="V66" i="5"/>
  <c r="N66" i="5"/>
  <c r="O66" i="5" s="1"/>
  <c r="P66" i="5" s="1"/>
  <c r="Q66" i="5" s="1"/>
  <c r="R66" i="5" s="1"/>
  <c r="T67" i="5"/>
  <c r="U67" i="5" s="1"/>
  <c r="K67" i="5" s="1"/>
  <c r="S66" i="5" l="1"/>
  <c r="W66" i="5" s="1" a="1"/>
  <c r="W66" i="5" s="1"/>
  <c r="X66" i="5" l="1" a="1"/>
  <c r="X66" i="5" s="1"/>
  <c r="M68" i="5"/>
  <c r="V67" i="5"/>
  <c r="X67" i="5" l="1" a="1"/>
  <c r="X67" i="5" s="1"/>
  <c r="W67" i="5" a="1"/>
  <c r="W67" i="5" s="1"/>
  <c r="T69" i="5"/>
  <c r="U69" i="5" s="1"/>
  <c r="K69" i="5" s="1"/>
  <c r="V68" i="5"/>
  <c r="N68" i="5"/>
  <c r="O68" i="5" s="1"/>
  <c r="P68" i="5" s="1"/>
  <c r="Q68" i="5" s="1"/>
  <c r="R68" i="5" s="1"/>
  <c r="S68" i="5" l="1"/>
  <c r="X68" i="5" s="1" a="1"/>
  <c r="X68" i="5" s="1"/>
  <c r="M70" i="5" l="1"/>
  <c r="V69" i="5"/>
  <c r="W68" i="5" a="1"/>
  <c r="W68" i="5" s="1"/>
  <c r="X69" i="5" l="1" a="1"/>
  <c r="X69" i="5" s="1"/>
  <c r="W69" i="5" a="1"/>
  <c r="W69" i="5" s="1"/>
  <c r="V70" i="5"/>
  <c r="T71" i="5"/>
  <c r="U71" i="5" s="1"/>
  <c r="K71" i="5" s="1"/>
  <c r="N70" i="5"/>
  <c r="O70" i="5" s="1"/>
  <c r="P70" i="5" s="1"/>
  <c r="Q70" i="5" s="1"/>
  <c r="R70" i="5" s="1"/>
  <c r="S70" i="5" l="1"/>
  <c r="W70" i="5" s="1" a="1"/>
  <c r="W70" i="5" s="1"/>
  <c r="X70" i="5" l="1" a="1"/>
  <c r="X70" i="5" s="1"/>
  <c r="M72" i="5"/>
  <c r="V71" i="5"/>
  <c r="T73" i="5" l="1"/>
  <c r="U73" i="5" s="1"/>
  <c r="K73" i="5" s="1"/>
  <c r="V72" i="5"/>
  <c r="N72" i="5"/>
  <c r="O72" i="5" s="1"/>
  <c r="P72" i="5" s="1"/>
  <c r="Q72" i="5" s="1"/>
  <c r="R72" i="5" s="1"/>
  <c r="X71" i="5" a="1"/>
  <c r="X71" i="5" s="1"/>
  <c r="W71" i="5" a="1"/>
  <c r="W71" i="5" s="1"/>
  <c r="S72" i="5" l="1"/>
  <c r="M74" i="5" l="1"/>
  <c r="V73" i="5"/>
  <c r="W72" i="5" a="1"/>
  <c r="W72" i="5" s="1"/>
  <c r="X72" i="5" a="1"/>
  <c r="X72" i="5" s="1"/>
  <c r="X73" i="5" l="1" a="1"/>
  <c r="X73" i="5" s="1"/>
  <c r="W73" i="5" a="1"/>
  <c r="W73" i="5" s="1"/>
  <c r="V74" i="5"/>
  <c r="T75" i="5"/>
  <c r="U75" i="5" s="1"/>
  <c r="K75" i="5" s="1"/>
  <c r="N74" i="5"/>
  <c r="O74" i="5" s="1"/>
  <c r="P74" i="5" s="1"/>
  <c r="Q74" i="5" s="1"/>
  <c r="R74" i="5" s="1"/>
  <c r="S74" i="5" l="1"/>
  <c r="M76" i="5" l="1"/>
  <c r="V75" i="5"/>
  <c r="X74" i="5" a="1"/>
  <c r="X74" i="5" s="1"/>
  <c r="W74" i="5" a="1"/>
  <c r="W74" i="5" s="1"/>
  <c r="X75" i="5" l="1" a="1"/>
  <c r="X75" i="5" s="1"/>
  <c r="W75" i="5" a="1"/>
  <c r="W75" i="5" s="1"/>
  <c r="T77" i="5"/>
  <c r="U77" i="5" s="1"/>
  <c r="K77" i="5" s="1"/>
  <c r="V76" i="5"/>
  <c r="N76" i="5"/>
  <c r="O76" i="5" s="1"/>
  <c r="P76" i="5" s="1"/>
  <c r="Q76" i="5" s="1"/>
  <c r="R76" i="5" s="1"/>
  <c r="S76" i="5" l="1"/>
  <c r="X76" i="5" s="1" a="1"/>
  <c r="X76" i="5" s="1"/>
  <c r="M78" i="5" l="1"/>
  <c r="V77" i="5"/>
  <c r="W76" i="5" a="1"/>
  <c r="W76" i="5" s="1"/>
  <c r="X77" i="5" l="1" a="1"/>
  <c r="X77" i="5" s="1"/>
  <c r="W77" i="5" a="1"/>
  <c r="W77" i="5" s="1"/>
  <c r="V78" i="5"/>
  <c r="N78" i="5"/>
  <c r="O78" i="5" s="1"/>
  <c r="P78" i="5" s="1"/>
  <c r="Q78" i="5" s="1"/>
  <c r="R78" i="5" s="1"/>
  <c r="T79" i="5"/>
  <c r="U79" i="5" s="1"/>
  <c r="K79" i="5" s="1"/>
  <c r="S78" i="5" l="1"/>
  <c r="X78" i="5" s="1" a="1"/>
  <c r="X78" i="5" s="1"/>
  <c r="V79" i="5" l="1"/>
  <c r="M80" i="5"/>
  <c r="W78" i="5" a="1"/>
  <c r="W78" i="5" s="1"/>
  <c r="T81" i="5" l="1"/>
  <c r="U81" i="5" s="1"/>
  <c r="K81" i="5" s="1"/>
  <c r="V80" i="5"/>
  <c r="N80" i="5"/>
  <c r="O80" i="5" s="1"/>
  <c r="P80" i="5" s="1"/>
  <c r="Q80" i="5" s="1"/>
  <c r="R80" i="5" s="1"/>
  <c r="X79" i="5" a="1"/>
  <c r="X79" i="5" s="1"/>
  <c r="W79" i="5" a="1"/>
  <c r="W79" i="5" s="1"/>
  <c r="S80" i="5" l="1"/>
  <c r="V81" i="5" l="1"/>
  <c r="M82" i="5"/>
  <c r="X80" i="5" a="1"/>
  <c r="X80" i="5" s="1"/>
  <c r="W80" i="5" a="1"/>
  <c r="W80" i="5" s="1"/>
  <c r="V82" i="5" l="1"/>
  <c r="N82" i="5"/>
  <c r="O82" i="5" s="1"/>
  <c r="P82" i="5" s="1"/>
  <c r="Q82" i="5" s="1"/>
  <c r="R82" i="5" s="1"/>
  <c r="T83" i="5"/>
  <c r="U83" i="5" s="1"/>
  <c r="K83" i="5" s="1"/>
  <c r="X81" i="5" a="1"/>
  <c r="X81" i="5" s="1"/>
  <c r="W81" i="5" a="1"/>
  <c r="W81" i="5" s="1"/>
  <c r="S82" i="5" l="1"/>
  <c r="X82" i="5" s="1" a="1"/>
  <c r="X82" i="5" s="1"/>
  <c r="V83" i="5" l="1"/>
  <c r="M84" i="5"/>
  <c r="W82" i="5" a="1"/>
  <c r="W82" i="5" s="1"/>
  <c r="T85" i="5" l="1"/>
  <c r="U85" i="5" s="1"/>
  <c r="K85" i="5" s="1"/>
  <c r="V84" i="5"/>
  <c r="N84" i="5"/>
  <c r="O84" i="5" s="1"/>
  <c r="P84" i="5" s="1"/>
  <c r="Q84" i="5" s="1"/>
  <c r="R84" i="5" s="1"/>
  <c r="X83" i="5" a="1"/>
  <c r="X83" i="5" s="1"/>
  <c r="W83" i="5" a="1"/>
  <c r="W83" i="5" s="1"/>
  <c r="S84" i="5" l="1"/>
  <c r="X84" i="5" s="1" a="1"/>
  <c r="X84" i="5" s="1"/>
  <c r="V85" i="5" l="1"/>
  <c r="M86" i="5"/>
  <c r="W84" i="5" a="1"/>
  <c r="W84" i="5" s="1"/>
  <c r="V86" i="5" l="1"/>
  <c r="T87" i="5"/>
  <c r="U87" i="5" s="1"/>
  <c r="K87" i="5" s="1"/>
  <c r="N86" i="5"/>
  <c r="O86" i="5" s="1"/>
  <c r="P86" i="5" s="1"/>
  <c r="Q86" i="5" s="1"/>
  <c r="R86" i="5" s="1"/>
  <c r="X85" i="5" a="1"/>
  <c r="X85" i="5" s="1"/>
  <c r="W85" i="5" a="1"/>
  <c r="W85" i="5" s="1"/>
  <c r="S86" i="5" l="1"/>
  <c r="W86" i="5" s="1" a="1"/>
  <c r="W86" i="5" s="1"/>
  <c r="X86" i="5" l="1" a="1"/>
  <c r="X86" i="5" s="1"/>
  <c r="M88" i="5"/>
  <c r="V87" i="5"/>
  <c r="X87" i="5" l="1" a="1"/>
  <c r="X87" i="5" s="1"/>
  <c r="W87" i="5" a="1"/>
  <c r="W87" i="5" s="1"/>
  <c r="T89" i="5"/>
  <c r="U89" i="5" s="1"/>
  <c r="K89" i="5" s="1"/>
  <c r="V88" i="5"/>
  <c r="N88" i="5"/>
  <c r="O88" i="5" s="1"/>
  <c r="P88" i="5" s="1"/>
  <c r="Q88" i="5" s="1"/>
  <c r="R88" i="5" s="1"/>
  <c r="S88" i="5" l="1"/>
  <c r="X88" i="5" s="1" a="1"/>
  <c r="X88" i="5" s="1"/>
  <c r="V89" i="5" l="1"/>
  <c r="M90" i="5"/>
  <c r="W88" i="5" a="1"/>
  <c r="W88" i="5" s="1"/>
  <c r="V90" i="5" l="1"/>
  <c r="N90" i="5"/>
  <c r="O90" i="5" s="1"/>
  <c r="P90" i="5" s="1"/>
  <c r="Q90" i="5" s="1"/>
  <c r="R90" i="5" s="1"/>
  <c r="T91" i="5"/>
  <c r="U91" i="5" s="1"/>
  <c r="K91" i="5" s="1"/>
  <c r="X89" i="5" a="1"/>
  <c r="X89" i="5" s="1"/>
  <c r="W89" i="5" a="1"/>
  <c r="W89" i="5" s="1"/>
  <c r="S90" i="5" l="1"/>
  <c r="X90" i="5" s="1" a="1"/>
  <c r="X90" i="5" s="1"/>
  <c r="M92" i="5" l="1"/>
  <c r="V91" i="5"/>
  <c r="W90" i="5" a="1"/>
  <c r="W90" i="5" s="1"/>
  <c r="X91" i="5" l="1" a="1"/>
  <c r="X91" i="5" s="1"/>
  <c r="W91" i="5" a="1"/>
  <c r="W91" i="5" s="1"/>
  <c r="V92" i="5"/>
  <c r="T93" i="5"/>
  <c r="U93" i="5" s="1"/>
  <c r="K93" i="5" s="1"/>
  <c r="N92" i="5"/>
  <c r="O92" i="5" s="1"/>
  <c r="P92" i="5" s="1"/>
  <c r="Q92" i="5" s="1"/>
  <c r="R92" i="5" s="1"/>
  <c r="S92" i="5" l="1"/>
  <c r="X92" i="5" s="1" a="1"/>
  <c r="X92" i="5" s="1"/>
  <c r="W92" i="5" l="1" a="1"/>
  <c r="W92" i="5" s="1"/>
  <c r="M94" i="5"/>
  <c r="V93" i="5"/>
  <c r="X93" i="5" l="1" a="1"/>
  <c r="X93" i="5" s="1"/>
  <c r="W93" i="5" a="1"/>
  <c r="W93" i="5" s="1"/>
  <c r="V94" i="5"/>
  <c r="N94" i="5"/>
  <c r="O94" i="5" s="1"/>
  <c r="P94" i="5" s="1"/>
  <c r="Q94" i="5" s="1"/>
  <c r="R94" i="5" s="1"/>
  <c r="T95" i="5"/>
  <c r="U95" i="5" s="1"/>
  <c r="K95" i="5" s="1"/>
  <c r="S94" i="5" l="1"/>
  <c r="X94" i="5" s="1" a="1"/>
  <c r="X94" i="5" s="1"/>
  <c r="V95" i="5" l="1"/>
  <c r="M96" i="5"/>
  <c r="W94" i="5" a="1"/>
  <c r="W94" i="5" s="1"/>
  <c r="V96" i="5" l="1"/>
  <c r="N96" i="5"/>
  <c r="O96" i="5" s="1"/>
  <c r="P96" i="5" s="1"/>
  <c r="Q96" i="5" s="1"/>
  <c r="R96" i="5" s="1"/>
  <c r="T97" i="5"/>
  <c r="U97" i="5" s="1"/>
  <c r="X95" i="5" a="1"/>
  <c r="X95" i="5" s="1"/>
  <c r="W95" i="5" a="1"/>
  <c r="W95" i="5" s="1"/>
  <c r="K97" i="5" l="1"/>
  <c r="U98" i="5"/>
  <c r="S96" i="5"/>
  <c r="X96" i="5" s="1" a="1"/>
  <c r="X96" i="5" s="1"/>
  <c r="V97" i="5" l="1"/>
  <c r="AB56" i="5"/>
  <c r="W96" i="5" a="1"/>
  <c r="W96" i="5" s="1"/>
  <c r="AK56" i="5" l="1"/>
  <c r="AI57" i="5"/>
  <c r="AJ57" i="5" s="1"/>
  <c r="AB54" i="5"/>
  <c r="AC56" i="5"/>
  <c r="W97" i="5" a="1"/>
  <c r="W97" i="5" s="1"/>
  <c r="X97" i="5" a="1"/>
  <c r="X97" i="5" s="1"/>
  <c r="G17" i="5" l="1"/>
  <c r="H17" i="5" s="1"/>
  <c r="G16" i="5"/>
  <c r="G18" i="5"/>
  <c r="H18" i="5" s="1"/>
  <c r="G19" i="5"/>
  <c r="H19" i="5" s="1"/>
  <c r="G20" i="5"/>
  <c r="H20" i="5" s="1"/>
  <c r="F16" i="5"/>
  <c r="F20" i="5"/>
  <c r="F17" i="5"/>
  <c r="F19" i="5"/>
  <c r="F18" i="5"/>
  <c r="AD56" i="5"/>
  <c r="AE56" i="5" s="1"/>
  <c r="AF56" i="5" s="1"/>
  <c r="AG56" i="5" s="1"/>
  <c r="Z57" i="5"/>
  <c r="I17" i="5" l="1"/>
  <c r="I20" i="5"/>
  <c r="I19" i="5"/>
  <c r="H16" i="5"/>
  <c r="AH56" i="5"/>
  <c r="AM56" i="5" s="1" a="1"/>
  <c r="AM56" i="5" s="1"/>
  <c r="I18" i="5"/>
  <c r="AL56" i="5" l="1" a="1"/>
  <c r="AL56" i="5" s="1"/>
  <c r="I16" i="5"/>
  <c r="AK57" i="5"/>
  <c r="AB58" i="5"/>
  <c r="AK58" i="5" l="1"/>
  <c r="AI59" i="5"/>
  <c r="AJ59" i="5" s="1"/>
  <c r="AC58" i="5"/>
  <c r="AD58" i="5" s="1"/>
  <c r="AE58" i="5" s="1"/>
  <c r="AF58" i="5" s="1"/>
  <c r="AG58" i="5" s="1"/>
  <c r="AM57" i="5" a="1"/>
  <c r="AM57" i="5" s="1"/>
  <c r="AL57" i="5" a="1"/>
  <c r="AL57" i="5" s="1"/>
  <c r="AH58" i="5" l="1"/>
  <c r="AM58" i="5" s="1" a="1"/>
  <c r="AM58" i="5" s="1"/>
  <c r="Z59" i="5"/>
  <c r="AK59" i="5" l="1"/>
  <c r="AB60" i="5"/>
  <c r="AL58" i="5" a="1"/>
  <c r="AL58" i="5" s="1"/>
  <c r="AC60" i="5" l="1"/>
  <c r="AD60" i="5" s="1"/>
  <c r="AE60" i="5" s="1"/>
  <c r="AF60" i="5" s="1"/>
  <c r="AG60" i="5" s="1"/>
  <c r="AK60" i="5"/>
  <c r="AI61" i="5"/>
  <c r="AJ61" i="5" s="1"/>
  <c r="AL59" i="5" a="1"/>
  <c r="AL59" i="5" s="1"/>
  <c r="AM59" i="5" a="1"/>
  <c r="AM59" i="5" s="1"/>
  <c r="AH60" i="5" l="1"/>
  <c r="AM60" i="5" s="1" a="1"/>
  <c r="AM60" i="5" s="1"/>
  <c r="Z61" i="5"/>
  <c r="AK61" i="5" l="1"/>
  <c r="AB62" i="5"/>
  <c r="AL60" i="5" a="1"/>
  <c r="AL60" i="5" s="1"/>
  <c r="AK62" i="5" l="1"/>
  <c r="AC62" i="5"/>
  <c r="AD62" i="5" s="1"/>
  <c r="AE62" i="5" s="1"/>
  <c r="AF62" i="5" s="1"/>
  <c r="AG62" i="5" s="1"/>
  <c r="AI63" i="5"/>
  <c r="AJ63" i="5" s="1"/>
  <c r="AL61" i="5" a="1"/>
  <c r="AL61" i="5" s="1"/>
  <c r="AM61" i="5" a="1"/>
  <c r="AM61" i="5" s="1"/>
  <c r="Z63" i="5" l="1"/>
  <c r="AH62" i="5"/>
  <c r="AM62" i="5" s="1" a="1"/>
  <c r="AM62" i="5" s="1"/>
  <c r="AK63" i="5" l="1"/>
  <c r="AB64" i="5"/>
  <c r="AL62" i="5" a="1"/>
  <c r="AL62" i="5" s="1"/>
  <c r="AC64" i="5" l="1"/>
  <c r="AD64" i="5" s="1"/>
  <c r="AE64" i="5" s="1"/>
  <c r="AF64" i="5" s="1"/>
  <c r="AG64" i="5" s="1"/>
  <c r="AI65" i="5"/>
  <c r="AJ65" i="5" s="1"/>
  <c r="AK64" i="5"/>
  <c r="AL63" i="5" a="1"/>
  <c r="AL63" i="5" s="1"/>
  <c r="AM63" i="5" a="1"/>
  <c r="AM63" i="5" s="1"/>
  <c r="Z65" i="5" l="1"/>
  <c r="AH64" i="5"/>
  <c r="AM64" i="5" s="1" a="1"/>
  <c r="AM64" i="5" s="1"/>
  <c r="AB66" i="5" l="1"/>
  <c r="AK65" i="5"/>
  <c r="AL64" i="5" a="1"/>
  <c r="AL64" i="5" s="1"/>
  <c r="AL65" i="5" l="1" a="1"/>
  <c r="AL65" i="5" s="1"/>
  <c r="AM65" i="5" a="1"/>
  <c r="AM65" i="5" s="1"/>
  <c r="AK66" i="5"/>
  <c r="AI67" i="5"/>
  <c r="AJ67" i="5" s="1"/>
  <c r="Z67" i="5" s="1"/>
  <c r="AC66" i="5"/>
  <c r="AD66" i="5" s="1"/>
  <c r="AE66" i="5" s="1"/>
  <c r="AF66" i="5" s="1"/>
  <c r="AG66" i="5" s="1"/>
  <c r="AH66" i="5" l="1"/>
  <c r="AM66" i="5" s="1" a="1"/>
  <c r="AM66" i="5" s="1"/>
  <c r="AL66" i="5" l="1" a="1"/>
  <c r="AL66" i="5" s="1"/>
  <c r="AK67" i="5"/>
  <c r="AB68" i="5"/>
  <c r="AC68" i="5" l="1"/>
  <c r="AD68" i="5" s="1"/>
  <c r="AE68" i="5" s="1"/>
  <c r="AF68" i="5" s="1"/>
  <c r="AG68" i="5" s="1"/>
  <c r="AI69" i="5"/>
  <c r="AJ69" i="5" s="1"/>
  <c r="Z69" i="5" s="1"/>
  <c r="AK68" i="5"/>
  <c r="AL67" i="5" a="1"/>
  <c r="AL67" i="5" s="1"/>
  <c r="AM67" i="5" a="1"/>
  <c r="AM67" i="5" s="1"/>
  <c r="AH68" i="5" l="1"/>
  <c r="AM68" i="5" s="1" a="1"/>
  <c r="AM68" i="5" s="1"/>
  <c r="AB70" i="5" l="1"/>
  <c r="AK69" i="5"/>
  <c r="AL68" i="5" a="1"/>
  <c r="AL68" i="5" s="1"/>
  <c r="AL69" i="5" l="1" a="1"/>
  <c r="AL69" i="5" s="1"/>
  <c r="AM69" i="5" a="1"/>
  <c r="AM69" i="5" s="1"/>
  <c r="AK70" i="5"/>
  <c r="AI71" i="5"/>
  <c r="AJ71" i="5" s="1"/>
  <c r="Z71" i="5" s="1"/>
  <c r="AC70" i="5"/>
  <c r="AD70" i="5" s="1"/>
  <c r="AE70" i="5" s="1"/>
  <c r="AF70" i="5" s="1"/>
  <c r="AG70" i="5" s="1"/>
  <c r="AH70" i="5" l="1"/>
  <c r="AM70" i="5" s="1" a="1"/>
  <c r="AM70" i="5" s="1"/>
  <c r="AB72" i="5" l="1"/>
  <c r="AK71" i="5"/>
  <c r="AL70" i="5" a="1"/>
  <c r="AL70" i="5" s="1"/>
  <c r="AM71" i="5" l="1" a="1"/>
  <c r="AM71" i="5" s="1"/>
  <c r="AL71" i="5" a="1"/>
  <c r="AL71" i="5" s="1"/>
  <c r="AC72" i="5"/>
  <c r="AD72" i="5" s="1"/>
  <c r="AE72" i="5" s="1"/>
  <c r="AF72" i="5" s="1"/>
  <c r="AG72" i="5" s="1"/>
  <c r="AI73" i="5"/>
  <c r="AJ73" i="5" s="1"/>
  <c r="Z73" i="5" s="1"/>
  <c r="AK72" i="5"/>
  <c r="AH72" i="5" l="1"/>
  <c r="AM72" i="5" s="1" a="1"/>
  <c r="AM72" i="5" s="1"/>
  <c r="AK73" i="5" l="1"/>
  <c r="AB74" i="5"/>
  <c r="AL72" i="5" a="1"/>
  <c r="AL72" i="5" s="1"/>
  <c r="AK74" i="5" l="1"/>
  <c r="AI75" i="5"/>
  <c r="AJ75" i="5" s="1"/>
  <c r="Z75" i="5" s="1"/>
  <c r="AC74" i="5"/>
  <c r="AD74" i="5" s="1"/>
  <c r="AE74" i="5" s="1"/>
  <c r="AF74" i="5" s="1"/>
  <c r="AG74" i="5" s="1"/>
  <c r="AL73" i="5" a="1"/>
  <c r="AL73" i="5" s="1"/>
  <c r="AM73" i="5" a="1"/>
  <c r="AM73" i="5" s="1"/>
  <c r="AH74" i="5" l="1"/>
  <c r="AL74" i="5" s="1" a="1"/>
  <c r="AL74" i="5" s="1"/>
  <c r="AM74" i="5" l="1" a="1"/>
  <c r="AM74" i="5" s="1"/>
  <c r="AK75" i="5"/>
  <c r="AB76" i="5"/>
  <c r="AC76" i="5" l="1"/>
  <c r="AD76" i="5" s="1"/>
  <c r="AE76" i="5" s="1"/>
  <c r="AF76" i="5" s="1"/>
  <c r="AG76" i="5" s="1"/>
  <c r="AI77" i="5"/>
  <c r="AJ77" i="5" s="1"/>
  <c r="Z77" i="5" s="1"/>
  <c r="AK76" i="5"/>
  <c r="AL75" i="5" a="1"/>
  <c r="AL75" i="5" s="1"/>
  <c r="AM75" i="5" a="1"/>
  <c r="AM75" i="5" s="1"/>
  <c r="AH76" i="5" l="1"/>
  <c r="AM76" i="5" s="1" a="1"/>
  <c r="AM76" i="5" s="1"/>
  <c r="AK77" i="5" l="1"/>
  <c r="AB78" i="5"/>
  <c r="AL76" i="5" a="1"/>
  <c r="AL76" i="5" s="1"/>
  <c r="AK78" i="5" l="1"/>
  <c r="AC78" i="5"/>
  <c r="AD78" i="5" s="1"/>
  <c r="AE78" i="5" s="1"/>
  <c r="AF78" i="5" s="1"/>
  <c r="AG78" i="5" s="1"/>
  <c r="AI79" i="5"/>
  <c r="AJ79" i="5" s="1"/>
  <c r="Z79" i="5" s="1"/>
  <c r="AL77" i="5" a="1"/>
  <c r="AL77" i="5" s="1"/>
  <c r="AM77" i="5" a="1"/>
  <c r="AM77" i="5" s="1"/>
  <c r="AH78" i="5" l="1"/>
  <c r="AM78" i="5" s="1" a="1"/>
  <c r="AM78" i="5" s="1"/>
  <c r="AB80" i="5" l="1"/>
  <c r="AK79" i="5"/>
  <c r="AL78" i="5" a="1"/>
  <c r="AL78" i="5" s="1"/>
  <c r="AL79" i="5" l="1" a="1"/>
  <c r="AL79" i="5" s="1"/>
  <c r="AM79" i="5" a="1"/>
  <c r="AM79" i="5" s="1"/>
  <c r="AC80" i="5"/>
  <c r="AD80" i="5" s="1"/>
  <c r="AE80" i="5" s="1"/>
  <c r="AF80" i="5" s="1"/>
  <c r="AG80" i="5" s="1"/>
  <c r="AI81" i="5"/>
  <c r="AJ81" i="5" s="1"/>
  <c r="Z81" i="5" s="1"/>
  <c r="AK80" i="5"/>
  <c r="AH80" i="5" l="1"/>
  <c r="AB82" i="5" l="1"/>
  <c r="AK81" i="5"/>
  <c r="AL80" i="5" a="1"/>
  <c r="AL80" i="5" s="1"/>
  <c r="AM80" i="5" a="1"/>
  <c r="AM80" i="5" s="1"/>
  <c r="AL81" i="5" l="1" a="1"/>
  <c r="AL81" i="5" s="1"/>
  <c r="AM81" i="5" a="1"/>
  <c r="AM81" i="5" s="1"/>
  <c r="AK82" i="5"/>
  <c r="AC82" i="5"/>
  <c r="AD82" i="5" s="1"/>
  <c r="AE82" i="5" s="1"/>
  <c r="AF82" i="5" s="1"/>
  <c r="AG82" i="5" s="1"/>
  <c r="AI83" i="5"/>
  <c r="AJ83" i="5" s="1"/>
  <c r="Z83" i="5" s="1"/>
  <c r="AH82" i="5" l="1"/>
  <c r="AM82" i="5" s="1" a="1"/>
  <c r="AM82" i="5" s="1"/>
  <c r="AB84" i="5" l="1"/>
  <c r="AK83" i="5"/>
  <c r="AL82" i="5" a="1"/>
  <c r="AL82" i="5" s="1"/>
  <c r="AL83" i="5" l="1" a="1"/>
  <c r="AL83" i="5" s="1"/>
  <c r="AM83" i="5" a="1"/>
  <c r="AM83" i="5" s="1"/>
  <c r="AC84" i="5"/>
  <c r="AD84" i="5" s="1"/>
  <c r="AE84" i="5" s="1"/>
  <c r="AF84" i="5" s="1"/>
  <c r="AG84" i="5" s="1"/>
  <c r="AK84" i="5"/>
  <c r="AI85" i="5"/>
  <c r="AJ85" i="5" s="1"/>
  <c r="Z85" i="5" s="1"/>
  <c r="AH84" i="5" l="1"/>
  <c r="AM84" i="5" s="1" a="1"/>
  <c r="AM84" i="5" s="1"/>
  <c r="AK85" i="5" l="1"/>
  <c r="AB86" i="5"/>
  <c r="AL84" i="5" a="1"/>
  <c r="AL84" i="5" s="1"/>
  <c r="AK86" i="5" l="1"/>
  <c r="AC86" i="5"/>
  <c r="AD86" i="5" s="1"/>
  <c r="AE86" i="5" s="1"/>
  <c r="AF86" i="5" s="1"/>
  <c r="AG86" i="5" s="1"/>
  <c r="AI87" i="5"/>
  <c r="AJ87" i="5" s="1"/>
  <c r="Z87" i="5" s="1"/>
  <c r="AL85" i="5" a="1"/>
  <c r="AL85" i="5" s="1"/>
  <c r="AM85" i="5" a="1"/>
  <c r="AM85" i="5" s="1"/>
  <c r="AH86" i="5" l="1"/>
  <c r="AB88" i="5" l="1"/>
  <c r="AK87" i="5"/>
  <c r="AM86" i="5" a="1"/>
  <c r="AM86" i="5" s="1"/>
  <c r="AL86" i="5" a="1"/>
  <c r="AL86" i="5" s="1"/>
  <c r="AL87" i="5" l="1" a="1"/>
  <c r="AL87" i="5" s="1"/>
  <c r="AM87" i="5" a="1"/>
  <c r="AM87" i="5" s="1"/>
  <c r="AC88" i="5"/>
  <c r="AD88" i="5" s="1"/>
  <c r="AE88" i="5" s="1"/>
  <c r="AF88" i="5" s="1"/>
  <c r="AG88" i="5" s="1"/>
  <c r="AK88" i="5"/>
  <c r="AI89" i="5"/>
  <c r="AJ89" i="5" s="1"/>
  <c r="Z89" i="5" s="1"/>
  <c r="AH88" i="5" l="1"/>
  <c r="AB90" i="5" l="1"/>
  <c r="AK89" i="5"/>
  <c r="AL88" i="5" a="1"/>
  <c r="AL88" i="5" s="1"/>
  <c r="AM88" i="5" a="1"/>
  <c r="AM88" i="5" s="1"/>
  <c r="AL89" i="5" l="1" a="1"/>
  <c r="AL89" i="5" s="1"/>
  <c r="AM89" i="5" a="1"/>
  <c r="AM89" i="5" s="1"/>
  <c r="AK90" i="5"/>
  <c r="AC90" i="5"/>
  <c r="AD90" i="5" s="1"/>
  <c r="AE90" i="5" s="1"/>
  <c r="AF90" i="5" s="1"/>
  <c r="AG90" i="5" s="1"/>
  <c r="AI91" i="5"/>
  <c r="AJ91" i="5" s="1"/>
  <c r="Z91" i="5" s="1"/>
  <c r="AH90" i="5" l="1"/>
  <c r="AM90" i="5" s="1" a="1"/>
  <c r="AM90" i="5" s="1"/>
  <c r="AB94" i="5" l="1"/>
  <c r="AK91" i="5"/>
  <c r="AB92" i="5"/>
  <c r="AL90" i="5" a="1"/>
  <c r="AL90" i="5" s="1"/>
  <c r="AC92" i="5" l="1"/>
  <c r="AD92" i="5" s="1"/>
  <c r="AE92" i="5" s="1"/>
  <c r="AF92" i="5" s="1"/>
  <c r="AG92" i="5" s="1"/>
  <c r="AK92" i="5"/>
  <c r="AI93" i="5"/>
  <c r="AJ93" i="5" s="1"/>
  <c r="Z93" i="5" s="1"/>
  <c r="AL91" i="5" a="1"/>
  <c r="AL91" i="5" s="1"/>
  <c r="AM91" i="5" a="1"/>
  <c r="AM91" i="5" s="1"/>
  <c r="AI95" i="5"/>
  <c r="AJ95" i="5" s="1"/>
  <c r="Z95" i="5" s="1"/>
  <c r="AK94" i="5"/>
  <c r="AC94" i="5"/>
  <c r="AD94" i="5" s="1"/>
  <c r="AE94" i="5" s="1"/>
  <c r="AF94" i="5" s="1"/>
  <c r="AG94" i="5" s="1"/>
  <c r="AH94" i="5" l="1"/>
  <c r="AH92" i="5"/>
  <c r="AK93" i="5" l="1"/>
  <c r="AL92" i="5" a="1"/>
  <c r="AL92" i="5" s="1"/>
  <c r="AM92" i="5" a="1"/>
  <c r="AM92" i="5" s="1"/>
  <c r="AK95" i="5"/>
  <c r="AB96" i="5"/>
  <c r="AM94" i="5" a="1"/>
  <c r="AM94" i="5" s="1"/>
  <c r="AL94" i="5" a="1"/>
  <c r="AL94" i="5" s="1"/>
  <c r="AL95" i="5" l="1" a="1"/>
  <c r="AL95" i="5" s="1"/>
  <c r="AM95" i="5" a="1"/>
  <c r="AM95" i="5" s="1"/>
  <c r="AC96" i="5"/>
  <c r="AD96" i="5" s="1"/>
  <c r="AE96" i="5" s="1"/>
  <c r="AF96" i="5" s="1"/>
  <c r="AG96" i="5" s="1"/>
  <c r="AI97" i="5"/>
  <c r="AJ97" i="5" s="1"/>
  <c r="AK96" i="5"/>
  <c r="AL93" i="5" a="1"/>
  <c r="AL93" i="5" s="1"/>
  <c r="AM93" i="5" a="1"/>
  <c r="AM93" i="5" s="1"/>
  <c r="Z97" i="5" l="1"/>
  <c r="AJ98" i="5"/>
  <c r="AH96" i="5"/>
  <c r="AM96" i="5" s="1" a="1"/>
  <c r="AM96" i="5" s="1"/>
  <c r="M105" i="5" l="1"/>
  <c r="AK97" i="5"/>
  <c r="AL96" i="5" a="1"/>
  <c r="AL96" i="5" s="1"/>
  <c r="AL97" i="5" l="1" a="1"/>
  <c r="AL97" i="5" s="1"/>
  <c r="AM97" i="5" a="1"/>
  <c r="AM97" i="5" s="1"/>
  <c r="T106" i="5"/>
  <c r="U106" i="5" s="1"/>
  <c r="N105" i="5"/>
  <c r="V105" i="5"/>
  <c r="M103" i="5"/>
  <c r="O105" i="5" l="1"/>
  <c r="K106" i="5"/>
  <c r="G22" i="5"/>
  <c r="H22" i="5" s="1"/>
  <c r="G21" i="5"/>
  <c r="G24" i="5"/>
  <c r="H24" i="5" s="1"/>
  <c r="G25" i="5"/>
  <c r="H25" i="5" s="1"/>
  <c r="G23" i="5"/>
  <c r="H23" i="5" s="1"/>
  <c r="F22" i="5"/>
  <c r="F24" i="5"/>
  <c r="F25" i="5"/>
  <c r="F21" i="5"/>
  <c r="F23" i="5"/>
  <c r="I25" i="5" l="1"/>
  <c r="P105" i="5"/>
  <c r="H21" i="5"/>
  <c r="I21" i="5" s="1"/>
  <c r="I24" i="5"/>
  <c r="I23" i="5"/>
  <c r="I22" i="5"/>
  <c r="Q105" i="5" l="1"/>
  <c r="R105" i="5" l="1"/>
  <c r="S105" i="5" l="1"/>
  <c r="X105" i="5" s="1" a="1"/>
  <c r="X105" i="5" s="1"/>
  <c r="M107" i="5" l="1"/>
  <c r="V106" i="5"/>
  <c r="W105" i="5" a="1"/>
  <c r="W105" i="5" s="1"/>
  <c r="W106" i="5" l="1" a="1"/>
  <c r="W106" i="5" s="1"/>
  <c r="X106" i="5" a="1"/>
  <c r="X106" i="5" s="1"/>
  <c r="T108" i="5"/>
  <c r="U108" i="5" s="1"/>
  <c r="N107" i="5"/>
  <c r="O107" i="5" s="1"/>
  <c r="P107" i="5" s="1"/>
  <c r="Q107" i="5" s="1"/>
  <c r="R107" i="5" s="1"/>
  <c r="V107" i="5"/>
  <c r="K108" i="5" l="1"/>
  <c r="S107" i="5"/>
  <c r="X107" i="5" s="1" a="1"/>
  <c r="X107" i="5" s="1"/>
  <c r="V108" i="5" l="1"/>
  <c r="M109" i="5"/>
  <c r="W107" i="5" a="1"/>
  <c r="W107" i="5" s="1"/>
  <c r="N109" i="5" l="1"/>
  <c r="O109" i="5" s="1"/>
  <c r="P109" i="5" s="1"/>
  <c r="Q109" i="5" s="1"/>
  <c r="R109" i="5" s="1"/>
  <c r="V109" i="5"/>
  <c r="T110" i="5"/>
  <c r="U110" i="5" s="1"/>
  <c r="W108" i="5" a="1"/>
  <c r="W108" i="5" s="1"/>
  <c r="X108" i="5" a="1"/>
  <c r="X108" i="5" s="1"/>
  <c r="K110" i="5" l="1"/>
  <c r="S109" i="5"/>
  <c r="X109" i="5" s="1" a="1"/>
  <c r="X109" i="5" s="1"/>
  <c r="V110" i="5" l="1"/>
  <c r="M111" i="5"/>
  <c r="W109" i="5" a="1"/>
  <c r="W109" i="5" s="1"/>
  <c r="V111" i="5" l="1"/>
  <c r="N111" i="5"/>
  <c r="O111" i="5" s="1"/>
  <c r="P111" i="5" s="1"/>
  <c r="Q111" i="5" s="1"/>
  <c r="R111" i="5" s="1"/>
  <c r="T112" i="5"/>
  <c r="U112" i="5" s="1"/>
  <c r="W110" i="5" a="1"/>
  <c r="W110" i="5" s="1"/>
  <c r="X110" i="5" a="1"/>
  <c r="X110" i="5" s="1"/>
  <c r="S111" i="5" l="1"/>
  <c r="X111" i="5" s="1" a="1"/>
  <c r="X111" i="5" s="1"/>
  <c r="K112" i="5"/>
  <c r="V112" i="5" l="1"/>
  <c r="M113" i="5"/>
  <c r="W111" i="5" a="1"/>
  <c r="W111" i="5" s="1"/>
  <c r="N113" i="5" l="1"/>
  <c r="O113" i="5" s="1"/>
  <c r="P113" i="5" s="1"/>
  <c r="Q113" i="5" s="1"/>
  <c r="R113" i="5" s="1"/>
  <c r="T114" i="5"/>
  <c r="U114" i="5" s="1"/>
  <c r="V113" i="5"/>
  <c r="W112" i="5" a="1"/>
  <c r="W112" i="5" s="1"/>
  <c r="X112" i="5" a="1"/>
  <c r="X112" i="5" s="1"/>
  <c r="K114" i="5" l="1"/>
  <c r="S113" i="5"/>
  <c r="X113" i="5" s="1" a="1"/>
  <c r="X113" i="5" s="1"/>
  <c r="V114" i="5" l="1"/>
  <c r="M115" i="5"/>
  <c r="W113" i="5" a="1"/>
  <c r="W113" i="5" s="1"/>
  <c r="T116" i="5" l="1"/>
  <c r="U116" i="5" s="1"/>
  <c r="K116" i="5" s="1"/>
  <c r="V115" i="5"/>
  <c r="N115" i="5"/>
  <c r="O115" i="5" s="1"/>
  <c r="P115" i="5" s="1"/>
  <c r="Q115" i="5" s="1"/>
  <c r="R115" i="5" s="1"/>
  <c r="X114" i="5" a="1"/>
  <c r="X114" i="5" s="1"/>
  <c r="W114" i="5" a="1"/>
  <c r="W114" i="5" s="1"/>
  <c r="S115" i="5" l="1"/>
  <c r="V116" i="5" l="1"/>
  <c r="M117" i="5"/>
  <c r="X115" i="5" a="1"/>
  <c r="X115" i="5" s="1"/>
  <c r="W115" i="5" a="1"/>
  <c r="W115" i="5" s="1"/>
  <c r="N117" i="5" l="1"/>
  <c r="O117" i="5" s="1"/>
  <c r="P117" i="5" s="1"/>
  <c r="Q117" i="5" s="1"/>
  <c r="R117" i="5" s="1"/>
  <c r="T118" i="5"/>
  <c r="U118" i="5" s="1"/>
  <c r="K118" i="5" s="1"/>
  <c r="V117" i="5"/>
  <c r="X116" i="5" a="1"/>
  <c r="X116" i="5" s="1"/>
  <c r="W116" i="5" a="1"/>
  <c r="W116" i="5" s="1"/>
  <c r="S117" i="5" l="1"/>
  <c r="X117" i="5" s="1" a="1"/>
  <c r="X117" i="5" s="1"/>
  <c r="V118" i="5" l="1"/>
  <c r="M119" i="5"/>
  <c r="W117" i="5" a="1"/>
  <c r="W117" i="5" s="1"/>
  <c r="N119" i="5" l="1"/>
  <c r="O119" i="5" s="1"/>
  <c r="P119" i="5" s="1"/>
  <c r="Q119" i="5" s="1"/>
  <c r="R119" i="5" s="1"/>
  <c r="T120" i="5"/>
  <c r="U120" i="5" s="1"/>
  <c r="K120" i="5" s="1"/>
  <c r="V119" i="5"/>
  <c r="W118" i="5" a="1"/>
  <c r="W118" i="5" s="1"/>
  <c r="X118" i="5" a="1"/>
  <c r="X118" i="5" s="1"/>
  <c r="S119" i="5" l="1"/>
  <c r="M121" i="5" l="1"/>
  <c r="V120" i="5"/>
  <c r="X119" i="5" a="1"/>
  <c r="X119" i="5" s="1"/>
  <c r="W119" i="5" a="1"/>
  <c r="W119" i="5" s="1"/>
  <c r="X120" i="5" l="1" a="1"/>
  <c r="X120" i="5" s="1"/>
  <c r="W120" i="5" a="1"/>
  <c r="W120" i="5" s="1"/>
  <c r="V121" i="5"/>
  <c r="N121" i="5"/>
  <c r="O121" i="5" s="1"/>
  <c r="P121" i="5" s="1"/>
  <c r="Q121" i="5" s="1"/>
  <c r="R121" i="5" s="1"/>
  <c r="T122" i="5"/>
  <c r="U122" i="5" s="1"/>
  <c r="K122" i="5" s="1"/>
  <c r="S121" i="5" l="1"/>
  <c r="X121" i="5" s="1" a="1"/>
  <c r="X121" i="5" s="1"/>
  <c r="M123" i="5" l="1"/>
  <c r="V122" i="5"/>
  <c r="W121" i="5" a="1"/>
  <c r="W121" i="5" s="1"/>
  <c r="X122" i="5" l="1" a="1"/>
  <c r="X122" i="5" s="1"/>
  <c r="W122" i="5" a="1"/>
  <c r="W122" i="5" s="1"/>
  <c r="T124" i="5"/>
  <c r="U124" i="5" s="1"/>
  <c r="K124" i="5" s="1"/>
  <c r="N123" i="5"/>
  <c r="O123" i="5" s="1"/>
  <c r="P123" i="5" s="1"/>
  <c r="Q123" i="5" s="1"/>
  <c r="R123" i="5" s="1"/>
  <c r="V123" i="5"/>
  <c r="S123" i="5" l="1"/>
  <c r="X123" i="5" s="1" a="1"/>
  <c r="X123" i="5" s="1"/>
  <c r="M125" i="5" l="1"/>
  <c r="V124" i="5"/>
  <c r="W123" i="5" a="1"/>
  <c r="W123" i="5" s="1"/>
  <c r="W124" i="5" l="1" a="1"/>
  <c r="W124" i="5" s="1"/>
  <c r="X124" i="5" a="1"/>
  <c r="X124" i="5" s="1"/>
  <c r="T126" i="5"/>
  <c r="U126" i="5" s="1"/>
  <c r="K126" i="5" s="1"/>
  <c r="N125" i="5"/>
  <c r="O125" i="5" s="1"/>
  <c r="P125" i="5" s="1"/>
  <c r="Q125" i="5" s="1"/>
  <c r="R125" i="5" s="1"/>
  <c r="V125" i="5"/>
  <c r="S125" i="5" l="1"/>
  <c r="W125" i="5" s="1" a="1"/>
  <c r="W125" i="5" s="1"/>
  <c r="V126" i="5" l="1"/>
  <c r="M127" i="5"/>
  <c r="X125" i="5" a="1"/>
  <c r="X125" i="5" s="1"/>
  <c r="T128" i="5" l="1"/>
  <c r="U128" i="5" s="1"/>
  <c r="K128" i="5" s="1"/>
  <c r="N127" i="5"/>
  <c r="O127" i="5" s="1"/>
  <c r="P127" i="5" s="1"/>
  <c r="Q127" i="5" s="1"/>
  <c r="R127" i="5" s="1"/>
  <c r="V127" i="5"/>
  <c r="W126" i="5" a="1"/>
  <c r="W126" i="5" s="1"/>
  <c r="X126" i="5" a="1"/>
  <c r="X126" i="5" s="1"/>
  <c r="S127" i="5" l="1"/>
  <c r="W127" i="5" s="1" a="1"/>
  <c r="W127" i="5" s="1"/>
  <c r="V128" i="5" l="1"/>
  <c r="M129" i="5"/>
  <c r="X127" i="5" a="1"/>
  <c r="X127" i="5" s="1"/>
  <c r="V129" i="5" l="1"/>
  <c r="T130" i="5"/>
  <c r="U130" i="5" s="1"/>
  <c r="K130" i="5" s="1"/>
  <c r="N129" i="5"/>
  <c r="O129" i="5" s="1"/>
  <c r="P129" i="5" s="1"/>
  <c r="Q129" i="5" s="1"/>
  <c r="R129" i="5" s="1"/>
  <c r="W128" i="5" a="1"/>
  <c r="W128" i="5" s="1"/>
  <c r="X128" i="5" a="1"/>
  <c r="X128" i="5" s="1"/>
  <c r="S129" i="5" l="1"/>
  <c r="W129" i="5" s="1" a="1"/>
  <c r="W129" i="5" s="1"/>
  <c r="V130" i="5" l="1"/>
  <c r="M131" i="5"/>
  <c r="X129" i="5" a="1"/>
  <c r="X129" i="5" s="1"/>
  <c r="N131" i="5" l="1"/>
  <c r="O131" i="5" s="1"/>
  <c r="P131" i="5" s="1"/>
  <c r="Q131" i="5" s="1"/>
  <c r="R131" i="5" s="1"/>
  <c r="V131" i="5"/>
  <c r="T132" i="5"/>
  <c r="U132" i="5" s="1"/>
  <c r="K132" i="5" s="1"/>
  <c r="W130" i="5" a="1"/>
  <c r="W130" i="5" s="1"/>
  <c r="X130" i="5" a="1"/>
  <c r="X130" i="5" s="1"/>
  <c r="S131" i="5" l="1"/>
  <c r="X131" i="5" s="1" a="1"/>
  <c r="X131" i="5" s="1"/>
  <c r="V132" i="5" l="1"/>
  <c r="M133" i="5"/>
  <c r="W131" i="5" a="1"/>
  <c r="W131" i="5" s="1"/>
  <c r="N133" i="5" l="1"/>
  <c r="O133" i="5" s="1"/>
  <c r="P133" i="5" s="1"/>
  <c r="Q133" i="5" s="1"/>
  <c r="R133" i="5" s="1"/>
  <c r="V133" i="5"/>
  <c r="T134" i="5"/>
  <c r="U134" i="5" s="1"/>
  <c r="K134" i="5" s="1"/>
  <c r="W132" i="5" a="1"/>
  <c r="W132" i="5" s="1"/>
  <c r="X132" i="5" a="1"/>
  <c r="X132" i="5" s="1"/>
  <c r="S133" i="5" l="1"/>
  <c r="W133" i="5" s="1" a="1"/>
  <c r="W133" i="5" s="1"/>
  <c r="X133" i="5" l="1" a="1"/>
  <c r="X133" i="5" s="1"/>
  <c r="V134" i="5"/>
  <c r="M135" i="5"/>
  <c r="X134" i="5" l="1" a="1"/>
  <c r="X134" i="5" s="1"/>
  <c r="W134" i="5" a="1"/>
  <c r="W134" i="5" s="1"/>
  <c r="V135" i="5"/>
  <c r="N135" i="5"/>
  <c r="O135" i="5" s="1"/>
  <c r="P135" i="5" s="1"/>
  <c r="Q135" i="5" s="1"/>
  <c r="R135" i="5" s="1"/>
  <c r="T136" i="5"/>
  <c r="U136" i="5" s="1"/>
  <c r="K136" i="5" s="1"/>
  <c r="S135" i="5" l="1"/>
  <c r="X135" i="5" s="1" a="1"/>
  <c r="X135" i="5" s="1"/>
  <c r="M137" i="5" l="1"/>
  <c r="V136" i="5"/>
  <c r="W135" i="5" a="1"/>
  <c r="W135" i="5" s="1"/>
  <c r="X136" i="5" l="1" a="1"/>
  <c r="X136" i="5" s="1"/>
  <c r="W136" i="5" a="1"/>
  <c r="W136" i="5" s="1"/>
  <c r="V137" i="5"/>
  <c r="N137" i="5"/>
  <c r="O137" i="5" s="1"/>
  <c r="P137" i="5" s="1"/>
  <c r="Q137" i="5" s="1"/>
  <c r="R137" i="5" s="1"/>
  <c r="T138" i="5"/>
  <c r="U138" i="5" s="1"/>
  <c r="K138" i="5" s="1"/>
  <c r="S137" i="5" l="1"/>
  <c r="X137" i="5" s="1" a="1"/>
  <c r="X137" i="5" s="1"/>
  <c r="W137" i="5" l="1" a="1"/>
  <c r="W137" i="5" s="1"/>
  <c r="M139" i="5"/>
  <c r="V138" i="5"/>
  <c r="V139" i="5" l="1"/>
  <c r="N139" i="5"/>
  <c r="O139" i="5" s="1"/>
  <c r="P139" i="5" s="1"/>
  <c r="Q139" i="5" s="1"/>
  <c r="R139" i="5" s="1"/>
  <c r="T140" i="5"/>
  <c r="U140" i="5" s="1"/>
  <c r="K140" i="5" s="1"/>
  <c r="W138" i="5" a="1"/>
  <c r="W138" i="5" s="1"/>
  <c r="X138" i="5" a="1"/>
  <c r="X138" i="5" s="1"/>
  <c r="S139" i="5" l="1"/>
  <c r="W139" i="5" s="1" a="1"/>
  <c r="W139" i="5" s="1"/>
  <c r="X139" i="5" l="1" a="1"/>
  <c r="X139" i="5" s="1"/>
  <c r="V140" i="5"/>
  <c r="M141" i="5"/>
  <c r="X140" i="5" l="1" a="1"/>
  <c r="X140" i="5" s="1"/>
  <c r="W140" i="5" a="1"/>
  <c r="W140" i="5" s="1"/>
  <c r="T142" i="5"/>
  <c r="U142" i="5" s="1"/>
  <c r="K142" i="5" s="1"/>
  <c r="V141" i="5"/>
  <c r="N141" i="5"/>
  <c r="O141" i="5" s="1"/>
  <c r="P141" i="5" s="1"/>
  <c r="Q141" i="5" s="1"/>
  <c r="R141" i="5" s="1"/>
  <c r="S141" i="5" l="1"/>
  <c r="X141" i="5" s="1" a="1"/>
  <c r="X141" i="5" s="1"/>
  <c r="W141" i="5" l="1" a="1"/>
  <c r="W141" i="5" s="1"/>
  <c r="V142" i="5"/>
  <c r="M143" i="5"/>
  <c r="X142" i="5" l="1" a="1"/>
  <c r="X142" i="5" s="1"/>
  <c r="W142" i="5" a="1"/>
  <c r="W142" i="5" s="1"/>
  <c r="V143" i="5"/>
  <c r="T144" i="5"/>
  <c r="U144" i="5" s="1"/>
  <c r="K144" i="5" s="1"/>
  <c r="N143" i="5"/>
  <c r="O143" i="5" s="1"/>
  <c r="P143" i="5" s="1"/>
  <c r="Q143" i="5" s="1"/>
  <c r="R143" i="5" s="1"/>
  <c r="S143" i="5" l="1"/>
  <c r="X143" i="5" s="1" a="1"/>
  <c r="X143" i="5" s="1"/>
  <c r="V144" i="5" l="1"/>
  <c r="M145" i="5"/>
  <c r="W143" i="5" a="1"/>
  <c r="W143" i="5" s="1"/>
  <c r="T146" i="5" l="1"/>
  <c r="U146" i="5" s="1"/>
  <c r="N145" i="5"/>
  <c r="O145" i="5" s="1"/>
  <c r="P145" i="5" s="1"/>
  <c r="Q145" i="5" s="1"/>
  <c r="R145" i="5" s="1"/>
  <c r="V145" i="5"/>
  <c r="X144" i="5" a="1"/>
  <c r="X144" i="5" s="1"/>
  <c r="W144" i="5" a="1"/>
  <c r="W144" i="5" s="1"/>
  <c r="S145" i="5" l="1"/>
  <c r="X145" i="5" s="1" a="1"/>
  <c r="X145" i="5" s="1"/>
  <c r="K146" i="5"/>
  <c r="U147" i="5"/>
  <c r="V146" i="5" l="1"/>
  <c r="AB105" i="5"/>
  <c r="W145" i="5" a="1"/>
  <c r="W145" i="5" s="1"/>
  <c r="AC105" i="5" l="1"/>
  <c r="AK105" i="5"/>
  <c r="AI106" i="5"/>
  <c r="AJ106" i="5" s="1"/>
  <c r="AB103" i="5"/>
  <c r="X146" i="5" a="1"/>
  <c r="X146" i="5" s="1"/>
  <c r="W146" i="5" a="1"/>
  <c r="W146" i="5" s="1"/>
  <c r="G27" i="5" l="1"/>
  <c r="H27" i="5" s="1"/>
  <c r="G26" i="5"/>
  <c r="G30" i="5"/>
  <c r="H30" i="5" s="1"/>
  <c r="G29" i="5"/>
  <c r="H29" i="5" s="1"/>
  <c r="G28" i="5"/>
  <c r="H28" i="5" s="1"/>
  <c r="Z106" i="5"/>
  <c r="F30" i="5"/>
  <c r="F29" i="5"/>
  <c r="F26" i="5"/>
  <c r="F27" i="5"/>
  <c r="F28" i="5"/>
  <c r="AD105" i="5"/>
  <c r="I27" i="5" l="1"/>
  <c r="I29" i="5"/>
  <c r="I30" i="5"/>
  <c r="I28" i="5"/>
  <c r="H26" i="5"/>
  <c r="I26" i="5" s="1"/>
  <c r="AE105" i="5"/>
  <c r="AF105" i="5" l="1"/>
  <c r="AG105" i="5" l="1"/>
  <c r="AH105" i="5" l="1"/>
  <c r="AM105" i="5" s="1" a="1"/>
  <c r="AM105" i="5" s="1"/>
  <c r="AB107" i="5" l="1"/>
  <c r="AK106" i="5"/>
  <c r="AL105" i="5" a="1"/>
  <c r="AL105" i="5" s="1"/>
  <c r="AM106" i="5" l="1" a="1"/>
  <c r="AM106" i="5" s="1"/>
  <c r="AL106" i="5" a="1"/>
  <c r="AL106" i="5" s="1"/>
  <c r="AC107" i="5"/>
  <c r="AD107" i="5" s="1"/>
  <c r="AE107" i="5" s="1"/>
  <c r="AF107" i="5" s="1"/>
  <c r="AG107" i="5" s="1"/>
  <c r="AI108" i="5"/>
  <c r="AJ108" i="5" s="1"/>
  <c r="AK107" i="5"/>
  <c r="Z108" i="5" l="1"/>
  <c r="AH107" i="5"/>
  <c r="AK108" i="5" l="1"/>
  <c r="AB109" i="5"/>
  <c r="AL107" i="5" a="1"/>
  <c r="AL107" i="5" s="1"/>
  <c r="AM107" i="5" a="1"/>
  <c r="AM107" i="5" s="1"/>
  <c r="AC109" i="5" l="1"/>
  <c r="AD109" i="5" s="1"/>
  <c r="AE109" i="5" s="1"/>
  <c r="AF109" i="5" s="1"/>
  <c r="AG109" i="5" s="1"/>
  <c r="AI110" i="5"/>
  <c r="AJ110" i="5" s="1"/>
  <c r="AK109" i="5"/>
  <c r="AM108" i="5" a="1"/>
  <c r="AM108" i="5" s="1"/>
  <c r="AL108" i="5" a="1"/>
  <c r="AL108" i="5" s="1"/>
  <c r="Z110" i="5" l="1"/>
  <c r="AH109" i="5"/>
  <c r="AM109" i="5" s="1" a="1"/>
  <c r="AM109" i="5" s="1"/>
  <c r="AK110" i="5" l="1"/>
  <c r="AB111" i="5"/>
  <c r="AL109" i="5" a="1"/>
  <c r="AL109" i="5" s="1"/>
  <c r="AI112" i="5" l="1"/>
  <c r="AJ112" i="5" s="1"/>
  <c r="AK111" i="5"/>
  <c r="AC111" i="5"/>
  <c r="AD111" i="5" s="1"/>
  <c r="AE111" i="5" s="1"/>
  <c r="AF111" i="5" s="1"/>
  <c r="AG111" i="5" s="1"/>
  <c r="AM110" i="5" a="1"/>
  <c r="AM110" i="5" s="1"/>
  <c r="AL110" i="5" a="1"/>
  <c r="AL110" i="5" s="1"/>
  <c r="AH111" i="5" l="1"/>
  <c r="AM111" i="5" s="1" a="1"/>
  <c r="AM111" i="5" s="1"/>
  <c r="Z112" i="5"/>
  <c r="AL111" i="5" l="1" a="1"/>
  <c r="AL111" i="5" s="1"/>
  <c r="AK112" i="5"/>
  <c r="AB113" i="5"/>
  <c r="AI114" i="5" l="1"/>
  <c r="AJ114" i="5" s="1"/>
  <c r="AC113" i="5"/>
  <c r="AD113" i="5" s="1"/>
  <c r="AE113" i="5" s="1"/>
  <c r="AF113" i="5" s="1"/>
  <c r="AG113" i="5" s="1"/>
  <c r="AK113" i="5"/>
  <c r="AL112" i="5" a="1"/>
  <c r="AL112" i="5" s="1"/>
  <c r="AM112" i="5" a="1"/>
  <c r="AM112" i="5" s="1"/>
  <c r="AH113" i="5" l="1"/>
  <c r="AL113" i="5" s="1" a="1"/>
  <c r="AL113" i="5" s="1"/>
  <c r="Z114" i="5"/>
  <c r="AM113" i="5" l="1" a="1"/>
  <c r="AM113" i="5" s="1"/>
  <c r="AK114" i="5"/>
  <c r="AB115" i="5"/>
  <c r="AM114" i="5" l="1" a="1"/>
  <c r="AM114" i="5" s="1"/>
  <c r="AL114" i="5" a="1"/>
  <c r="AL114" i="5" s="1"/>
  <c r="AC115" i="5"/>
  <c r="AD115" i="5" s="1"/>
  <c r="AE115" i="5" s="1"/>
  <c r="AF115" i="5" s="1"/>
  <c r="AG115" i="5" s="1"/>
  <c r="AI116" i="5"/>
  <c r="AJ116" i="5" s="1"/>
  <c r="Z116" i="5" s="1"/>
  <c r="AK115" i="5"/>
  <c r="AH115" i="5" l="1"/>
  <c r="AL115" i="5" s="1" a="1"/>
  <c r="AL115" i="5" s="1"/>
  <c r="AK116" i="5" l="1"/>
  <c r="AB117" i="5"/>
  <c r="AM115" i="5" a="1"/>
  <c r="AM115" i="5" s="1"/>
  <c r="AK117" i="5" l="1"/>
  <c r="AI118" i="5"/>
  <c r="AJ118" i="5" s="1"/>
  <c r="Z118" i="5" s="1"/>
  <c r="AC117" i="5"/>
  <c r="AD117" i="5" s="1"/>
  <c r="AE117" i="5" s="1"/>
  <c r="AF117" i="5" s="1"/>
  <c r="AG117" i="5" s="1"/>
  <c r="AM116" i="5" a="1"/>
  <c r="AM116" i="5" s="1"/>
  <c r="AL116" i="5" a="1"/>
  <c r="AL116" i="5" s="1"/>
  <c r="AH117" i="5" l="1"/>
  <c r="AM117" i="5" s="1" a="1"/>
  <c r="AM117" i="5" s="1"/>
  <c r="AK118" i="5" l="1"/>
  <c r="AB119" i="5"/>
  <c r="AL117" i="5" a="1"/>
  <c r="AL117" i="5" s="1"/>
  <c r="AI120" i="5" l="1"/>
  <c r="AJ120" i="5" s="1"/>
  <c r="Z120" i="5" s="1"/>
  <c r="AK119" i="5"/>
  <c r="AC119" i="5"/>
  <c r="AD119" i="5" s="1"/>
  <c r="AE119" i="5" s="1"/>
  <c r="AF119" i="5" s="1"/>
  <c r="AG119" i="5" s="1"/>
  <c r="AM118" i="5" a="1"/>
  <c r="AM118" i="5" s="1"/>
  <c r="AL118" i="5" a="1"/>
  <c r="AL118" i="5" s="1"/>
  <c r="AH119" i="5" l="1"/>
  <c r="AM119" i="5" s="1" a="1"/>
  <c r="AM119" i="5" s="1"/>
  <c r="AL119" i="5" l="1" a="1"/>
  <c r="AL119" i="5" s="1"/>
  <c r="AB121" i="5"/>
  <c r="AK120" i="5"/>
  <c r="AM120" i="5" l="1" a="1"/>
  <c r="AM120" i="5" s="1"/>
  <c r="AL120" i="5" a="1"/>
  <c r="AL120" i="5" s="1"/>
  <c r="AC121" i="5"/>
  <c r="AD121" i="5" s="1"/>
  <c r="AE121" i="5" s="1"/>
  <c r="AF121" i="5" s="1"/>
  <c r="AG121" i="5" s="1"/>
  <c r="AK121" i="5"/>
  <c r="AI122" i="5"/>
  <c r="AJ122" i="5" s="1"/>
  <c r="Z122" i="5" s="1"/>
  <c r="AH121" i="5" l="1"/>
  <c r="AM121" i="5" s="1" a="1"/>
  <c r="AM121" i="5" s="1"/>
  <c r="AB123" i="5" l="1"/>
  <c r="AK122" i="5"/>
  <c r="AL121" i="5" a="1"/>
  <c r="AL121" i="5" s="1"/>
  <c r="AM122" i="5" l="1" a="1"/>
  <c r="AM122" i="5" s="1"/>
  <c r="AL122" i="5" a="1"/>
  <c r="AL122" i="5" s="1"/>
  <c r="AK123" i="5"/>
  <c r="AC123" i="5"/>
  <c r="AD123" i="5" s="1"/>
  <c r="AE123" i="5" s="1"/>
  <c r="AF123" i="5" s="1"/>
  <c r="AG123" i="5" s="1"/>
  <c r="AI124" i="5"/>
  <c r="AJ124" i="5" s="1"/>
  <c r="Z124" i="5" s="1"/>
  <c r="AH123" i="5" l="1"/>
  <c r="AM123" i="5" s="1" a="1"/>
  <c r="AM123" i="5" s="1"/>
  <c r="AK124" i="5" l="1"/>
  <c r="AB125" i="5"/>
  <c r="AL123" i="5" a="1"/>
  <c r="AL123" i="5" s="1"/>
  <c r="AI126" i="5" l="1"/>
  <c r="AJ126" i="5" s="1"/>
  <c r="Z126" i="5" s="1"/>
  <c r="AK125" i="5"/>
  <c r="AC125" i="5"/>
  <c r="AD125" i="5" s="1"/>
  <c r="AE125" i="5" s="1"/>
  <c r="AF125" i="5" s="1"/>
  <c r="AG125" i="5" s="1"/>
  <c r="AM124" i="5" a="1"/>
  <c r="AM124" i="5" s="1"/>
  <c r="AL124" i="5" a="1"/>
  <c r="AL124" i="5" s="1"/>
  <c r="AH125" i="5" l="1"/>
  <c r="AM125" i="5" s="1" a="1"/>
  <c r="AM125" i="5" s="1"/>
  <c r="AB127" i="5" l="1"/>
  <c r="AK126" i="5"/>
  <c r="AL125" i="5" a="1"/>
  <c r="AL125" i="5" s="1"/>
  <c r="AM126" i="5" l="1" a="1"/>
  <c r="AM126" i="5" s="1"/>
  <c r="AL126" i="5" a="1"/>
  <c r="AL126" i="5" s="1"/>
  <c r="AI128" i="5"/>
  <c r="AJ128" i="5" s="1"/>
  <c r="Z128" i="5" s="1"/>
  <c r="AK127" i="5"/>
  <c r="AC127" i="5"/>
  <c r="AD127" i="5" s="1"/>
  <c r="AE127" i="5" s="1"/>
  <c r="AF127" i="5" s="1"/>
  <c r="AG127" i="5" s="1"/>
  <c r="AH127" i="5" l="1"/>
  <c r="AB129" i="5" l="1"/>
  <c r="AK128" i="5"/>
  <c r="AM127" i="5" a="1"/>
  <c r="AM127" i="5" s="1"/>
  <c r="AL127" i="5" a="1"/>
  <c r="AL127" i="5" s="1"/>
  <c r="AM128" i="5" l="1" a="1"/>
  <c r="AM128" i="5" s="1"/>
  <c r="AL128" i="5" a="1"/>
  <c r="AL128" i="5" s="1"/>
  <c r="AI130" i="5"/>
  <c r="AJ130" i="5" s="1"/>
  <c r="Z130" i="5" s="1"/>
  <c r="AK129" i="5"/>
  <c r="AC129" i="5"/>
  <c r="AD129" i="5" s="1"/>
  <c r="AE129" i="5" s="1"/>
  <c r="AF129" i="5" s="1"/>
  <c r="AG129" i="5" s="1"/>
  <c r="AH129" i="5" l="1"/>
  <c r="AL129" i="5" s="1" a="1"/>
  <c r="AL129" i="5" s="1"/>
  <c r="AM129" i="5" l="1" a="1"/>
  <c r="AM129" i="5" s="1"/>
  <c r="AB131" i="5"/>
  <c r="AK130" i="5"/>
  <c r="AM130" i="5" l="1" a="1"/>
  <c r="AM130" i="5" s="1"/>
  <c r="AL130" i="5" a="1"/>
  <c r="AL130" i="5" s="1"/>
  <c r="AI132" i="5"/>
  <c r="AJ132" i="5" s="1"/>
  <c r="Z132" i="5" s="1"/>
  <c r="AK131" i="5"/>
  <c r="AC131" i="5"/>
  <c r="AD131" i="5" s="1"/>
  <c r="AE131" i="5" s="1"/>
  <c r="AF131" i="5" s="1"/>
  <c r="AG131" i="5" s="1"/>
  <c r="AH131" i="5" l="1"/>
  <c r="AM131" i="5" s="1" a="1"/>
  <c r="AM131" i="5" s="1"/>
  <c r="AK132" i="5" l="1"/>
  <c r="AB133" i="5"/>
  <c r="AL131" i="5" a="1"/>
  <c r="AL131" i="5" s="1"/>
  <c r="AI134" i="5" l="1"/>
  <c r="AJ134" i="5" s="1"/>
  <c r="Z134" i="5" s="1"/>
  <c r="AC133" i="5"/>
  <c r="AD133" i="5" s="1"/>
  <c r="AE133" i="5" s="1"/>
  <c r="AF133" i="5" s="1"/>
  <c r="AG133" i="5" s="1"/>
  <c r="AK133" i="5"/>
  <c r="AM132" i="5" a="1"/>
  <c r="AM132" i="5" s="1"/>
  <c r="AL132" i="5" a="1"/>
  <c r="AL132" i="5" s="1"/>
  <c r="AH133" i="5" l="1"/>
  <c r="AM133" i="5" s="1" a="1"/>
  <c r="AM133" i="5" s="1"/>
  <c r="AK134" i="5" l="1"/>
  <c r="AB135" i="5"/>
  <c r="AL133" i="5" a="1"/>
  <c r="AL133" i="5" s="1"/>
  <c r="AI136" i="5" l="1"/>
  <c r="AJ136" i="5" s="1"/>
  <c r="Z136" i="5" s="1"/>
  <c r="AK135" i="5"/>
  <c r="AC135" i="5"/>
  <c r="AD135" i="5" s="1"/>
  <c r="AE135" i="5" s="1"/>
  <c r="AF135" i="5" s="1"/>
  <c r="AG135" i="5" s="1"/>
  <c r="AM134" i="5" a="1"/>
  <c r="AM134" i="5" s="1"/>
  <c r="AL134" i="5" a="1"/>
  <c r="AL134" i="5" s="1"/>
  <c r="AH135" i="5" l="1"/>
  <c r="AK136" i="5" l="1"/>
  <c r="AB137" i="5"/>
  <c r="AM135" i="5" a="1"/>
  <c r="AM135" i="5" s="1"/>
  <c r="AL135" i="5" a="1"/>
  <c r="AL135" i="5" s="1"/>
  <c r="AI138" i="5" l="1"/>
  <c r="AJ138" i="5" s="1"/>
  <c r="Z138" i="5" s="1"/>
  <c r="AK137" i="5"/>
  <c r="AC137" i="5"/>
  <c r="AD137" i="5" s="1"/>
  <c r="AE137" i="5" s="1"/>
  <c r="AF137" i="5" s="1"/>
  <c r="AG137" i="5" s="1"/>
  <c r="AL136" i="5" a="1"/>
  <c r="AL136" i="5" s="1"/>
  <c r="AM136" i="5" a="1"/>
  <c r="AM136" i="5" s="1"/>
  <c r="AH137" i="5" l="1"/>
  <c r="AL137" i="5" s="1" a="1"/>
  <c r="AL137" i="5" s="1"/>
  <c r="AM137" i="5" l="1" a="1"/>
  <c r="AM137" i="5" s="1"/>
  <c r="AK138" i="5"/>
  <c r="AB139" i="5"/>
  <c r="AM138" i="5" l="1" a="1"/>
  <c r="AM138" i="5" s="1"/>
  <c r="AL138" i="5" a="1"/>
  <c r="AL138" i="5" s="1"/>
  <c r="AI140" i="5"/>
  <c r="AJ140" i="5" s="1"/>
  <c r="Z140" i="5" s="1"/>
  <c r="AK139" i="5"/>
  <c r="AC139" i="5"/>
  <c r="AD139" i="5" s="1"/>
  <c r="AE139" i="5" s="1"/>
  <c r="AF139" i="5" s="1"/>
  <c r="AG139" i="5" s="1"/>
  <c r="AH139" i="5" l="1"/>
  <c r="AB141" i="5" l="1"/>
  <c r="AK140" i="5"/>
  <c r="AM139" i="5" a="1"/>
  <c r="AM139" i="5" s="1"/>
  <c r="AL139" i="5" a="1"/>
  <c r="AL139" i="5" s="1"/>
  <c r="AM140" i="5" l="1" a="1"/>
  <c r="AM140" i="5" s="1"/>
  <c r="AL140" i="5" a="1"/>
  <c r="AL140" i="5" s="1"/>
  <c r="AC141" i="5"/>
  <c r="AD141" i="5" s="1"/>
  <c r="AE141" i="5" s="1"/>
  <c r="AF141" i="5" s="1"/>
  <c r="AG141" i="5" s="1"/>
  <c r="AK141" i="5"/>
  <c r="AI142" i="5"/>
  <c r="AJ142" i="5" s="1"/>
  <c r="Z142" i="5" s="1"/>
  <c r="AH141" i="5" l="1"/>
  <c r="AM141" i="5" s="1" a="1"/>
  <c r="AM141" i="5" s="1"/>
  <c r="AB143" i="5" l="1"/>
  <c r="AK142" i="5"/>
  <c r="AL141" i="5" a="1"/>
  <c r="AL141" i="5" s="1"/>
  <c r="AL142" i="5" l="1" a="1"/>
  <c r="AL142" i="5" s="1"/>
  <c r="AM142" i="5" a="1"/>
  <c r="AM142" i="5" s="1"/>
  <c r="AK143" i="5"/>
  <c r="AC143" i="5"/>
  <c r="AD143" i="5" s="1"/>
  <c r="AE143" i="5" s="1"/>
  <c r="AF143" i="5" s="1"/>
  <c r="AG143" i="5" s="1"/>
  <c r="AI144" i="5"/>
  <c r="AJ144" i="5" s="1"/>
  <c r="Z144" i="5" s="1"/>
  <c r="AH143" i="5" l="1"/>
  <c r="AK144" i="5" l="1"/>
  <c r="AB145" i="5"/>
  <c r="AL143" i="5" a="1"/>
  <c r="AL143" i="5" s="1"/>
  <c r="AM143" i="5" a="1"/>
  <c r="AM143" i="5" s="1"/>
  <c r="AC145" i="5" l="1"/>
  <c r="AD145" i="5" s="1"/>
  <c r="AE145" i="5" s="1"/>
  <c r="AF145" i="5" s="1"/>
  <c r="AG145" i="5" s="1"/>
  <c r="AK145" i="5"/>
  <c r="AI146" i="5"/>
  <c r="AJ146" i="5" s="1"/>
  <c r="AM144" i="5" a="1"/>
  <c r="AM144" i="5" s="1"/>
  <c r="AL144" i="5" a="1"/>
  <c r="AL144" i="5" s="1"/>
  <c r="Z146" i="5" l="1"/>
  <c r="AJ147" i="5"/>
  <c r="AH145" i="5"/>
  <c r="AM145" i="5" s="1" a="1"/>
  <c r="AM145" i="5" s="1"/>
  <c r="M154" i="5" l="1"/>
  <c r="AK146" i="5"/>
  <c r="AF4" i="5"/>
  <c r="AL145" i="5" a="1"/>
  <c r="AL145" i="5" s="1"/>
  <c r="AL146" i="5" l="1" a="1"/>
  <c r="AL146" i="5" s="1"/>
  <c r="AM146" i="5" a="1"/>
  <c r="AM146" i="5" s="1"/>
  <c r="T155" i="5"/>
  <c r="U155" i="5" s="1"/>
  <c r="M152" i="5"/>
  <c r="N154" i="5"/>
  <c r="O154" i="5" s="1"/>
  <c r="P154" i="5" s="1"/>
  <c r="Q154" i="5" s="1"/>
  <c r="R154" i="5" s="1"/>
  <c r="V154" i="5"/>
  <c r="S154" i="5" l="1"/>
  <c r="X154" i="5" s="1" a="1"/>
  <c r="X154" i="5" s="1"/>
  <c r="K155" i="5"/>
  <c r="G32" i="5"/>
  <c r="H32" i="5" s="1"/>
  <c r="G31" i="5"/>
  <c r="H31" i="5" s="1"/>
  <c r="G35" i="5"/>
  <c r="H35" i="5" s="1"/>
  <c r="G34" i="5"/>
  <c r="H34" i="5" s="1"/>
  <c r="G33" i="5"/>
  <c r="H33" i="5" s="1"/>
  <c r="F35" i="5"/>
  <c r="F34" i="5"/>
  <c r="F33" i="5"/>
  <c r="F31" i="5"/>
  <c r="F32" i="5"/>
  <c r="I32" i="5" l="1"/>
  <c r="I31" i="5"/>
  <c r="I33" i="5"/>
  <c r="V155" i="5"/>
  <c r="M156" i="5"/>
  <c r="W154" i="5" a="1"/>
  <c r="W154" i="5" s="1"/>
  <c r="I34" i="5"/>
  <c r="I35" i="5"/>
  <c r="N156" i="5" l="1"/>
  <c r="O156" i="5" s="1"/>
  <c r="P156" i="5" s="1"/>
  <c r="Q156" i="5" s="1"/>
  <c r="R156" i="5" s="1"/>
  <c r="T157" i="5"/>
  <c r="U157" i="5" s="1"/>
  <c r="V156" i="5"/>
  <c r="W155" i="5" a="1"/>
  <c r="W155" i="5" s="1"/>
  <c r="X155" i="5" a="1"/>
  <c r="X155" i="5" s="1"/>
  <c r="K157" i="5" l="1"/>
  <c r="S156" i="5"/>
  <c r="V157" i="5" l="1"/>
  <c r="M158" i="5"/>
  <c r="W156" i="5" a="1"/>
  <c r="W156" i="5" s="1"/>
  <c r="X156" i="5" a="1"/>
  <c r="X156" i="5" s="1"/>
  <c r="N158" i="5" l="1"/>
  <c r="O158" i="5" s="1"/>
  <c r="P158" i="5" s="1"/>
  <c r="Q158" i="5" s="1"/>
  <c r="R158" i="5" s="1"/>
  <c r="T159" i="5"/>
  <c r="U159" i="5" s="1"/>
  <c r="V158" i="5"/>
  <c r="W157" i="5" a="1"/>
  <c r="W157" i="5" s="1"/>
  <c r="X157" i="5" a="1"/>
  <c r="X157" i="5" s="1"/>
  <c r="S158" i="5" l="1"/>
  <c r="X158" i="5" s="1" a="1"/>
  <c r="X158" i="5" s="1"/>
  <c r="K159" i="5"/>
  <c r="W158" i="5" l="1" a="1"/>
  <c r="W158" i="5" s="1"/>
  <c r="V159" i="5"/>
  <c r="M160" i="5"/>
  <c r="N160" i="5" l="1"/>
  <c r="O160" i="5" s="1"/>
  <c r="P160" i="5" s="1"/>
  <c r="Q160" i="5" s="1"/>
  <c r="R160" i="5" s="1"/>
  <c r="V160" i="5"/>
  <c r="T161" i="5"/>
  <c r="U161" i="5" s="1"/>
  <c r="X159" i="5" a="1"/>
  <c r="X159" i="5" s="1"/>
  <c r="W159" i="5" a="1"/>
  <c r="W159" i="5" s="1"/>
  <c r="K161" i="5" l="1"/>
  <c r="S160" i="5"/>
  <c r="M162" i="5" l="1"/>
  <c r="V161" i="5"/>
  <c r="W160" i="5" a="1"/>
  <c r="W160" i="5" s="1"/>
  <c r="X160" i="5" a="1"/>
  <c r="X160" i="5" s="1"/>
  <c r="X161" i="5" l="1" a="1"/>
  <c r="X161" i="5" s="1"/>
  <c r="W161" i="5" a="1"/>
  <c r="W161" i="5" s="1"/>
  <c r="V162" i="5"/>
  <c r="T163" i="5"/>
  <c r="U163" i="5" s="1"/>
  <c r="N162" i="5"/>
  <c r="O162" i="5" s="1"/>
  <c r="P162" i="5" s="1"/>
  <c r="Q162" i="5" s="1"/>
  <c r="R162" i="5" s="1"/>
  <c r="S162" i="5" l="1"/>
  <c r="X162" i="5" s="1" a="1"/>
  <c r="X162" i="5" s="1"/>
  <c r="K163" i="5"/>
  <c r="W162" i="5" l="1" a="1"/>
  <c r="W162" i="5" s="1"/>
  <c r="V163" i="5"/>
  <c r="M164" i="5"/>
  <c r="N164" i="5" l="1"/>
  <c r="O164" i="5" s="1"/>
  <c r="P164" i="5" s="1"/>
  <c r="Q164" i="5" s="1"/>
  <c r="R164" i="5" s="1"/>
  <c r="V164" i="5"/>
  <c r="T165" i="5"/>
  <c r="U165" i="5" s="1"/>
  <c r="K165" i="5" s="1"/>
  <c r="X163" i="5" a="1"/>
  <c r="X163" i="5" s="1"/>
  <c r="W163" i="5" a="1"/>
  <c r="W163" i="5" s="1"/>
  <c r="S164" i="5" l="1"/>
  <c r="V165" i="5" l="1"/>
  <c r="M166" i="5"/>
  <c r="W164" i="5" a="1"/>
  <c r="W164" i="5" s="1"/>
  <c r="X164" i="5" a="1"/>
  <c r="X164" i="5" s="1"/>
  <c r="V166" i="5" l="1"/>
  <c r="T167" i="5"/>
  <c r="U167" i="5" s="1"/>
  <c r="K167" i="5" s="1"/>
  <c r="N166" i="5"/>
  <c r="O166" i="5" s="1"/>
  <c r="P166" i="5" s="1"/>
  <c r="Q166" i="5" s="1"/>
  <c r="R166" i="5" s="1"/>
  <c r="X165" i="5" a="1"/>
  <c r="X165" i="5" s="1"/>
  <c r="W165" i="5" a="1"/>
  <c r="W165" i="5" s="1"/>
  <c r="S166" i="5" l="1"/>
  <c r="X166" i="5" s="1" a="1"/>
  <c r="X166" i="5" s="1"/>
  <c r="V167" i="5" l="1"/>
  <c r="M168" i="5"/>
  <c r="W166" i="5" a="1"/>
  <c r="W166" i="5" s="1"/>
  <c r="V168" i="5" l="1"/>
  <c r="N168" i="5"/>
  <c r="O168" i="5" s="1"/>
  <c r="P168" i="5" s="1"/>
  <c r="Q168" i="5" s="1"/>
  <c r="R168" i="5" s="1"/>
  <c r="T169" i="5"/>
  <c r="U169" i="5" s="1"/>
  <c r="K169" i="5" s="1"/>
  <c r="X167" i="5" a="1"/>
  <c r="X167" i="5" s="1"/>
  <c r="W167" i="5" a="1"/>
  <c r="W167" i="5" s="1"/>
  <c r="S168" i="5" l="1"/>
  <c r="M170" i="5" l="1"/>
  <c r="V169" i="5"/>
  <c r="X168" i="5" a="1"/>
  <c r="X168" i="5" s="1"/>
  <c r="W168" i="5" a="1"/>
  <c r="W168" i="5" s="1"/>
  <c r="X169" i="5" l="1" a="1"/>
  <c r="X169" i="5" s="1"/>
  <c r="W169" i="5" a="1"/>
  <c r="W169" i="5" s="1"/>
  <c r="V170" i="5"/>
  <c r="N170" i="5"/>
  <c r="O170" i="5" s="1"/>
  <c r="P170" i="5" s="1"/>
  <c r="Q170" i="5" s="1"/>
  <c r="R170" i="5" s="1"/>
  <c r="T171" i="5"/>
  <c r="U171" i="5" s="1"/>
  <c r="K171" i="5" s="1"/>
  <c r="S170" i="5" l="1"/>
  <c r="V171" i="5" l="1"/>
  <c r="M172" i="5"/>
  <c r="X170" i="5" a="1"/>
  <c r="X170" i="5" s="1"/>
  <c r="W170" i="5" a="1"/>
  <c r="W170" i="5" s="1"/>
  <c r="V172" i="5" l="1"/>
  <c r="T173" i="5"/>
  <c r="U173" i="5" s="1"/>
  <c r="K173" i="5" s="1"/>
  <c r="N172" i="5"/>
  <c r="O172" i="5" s="1"/>
  <c r="P172" i="5" s="1"/>
  <c r="Q172" i="5" s="1"/>
  <c r="R172" i="5" s="1"/>
  <c r="X171" i="5" a="1"/>
  <c r="X171" i="5" s="1"/>
  <c r="W171" i="5" a="1"/>
  <c r="W171" i="5" s="1"/>
  <c r="S172" i="5" l="1"/>
  <c r="V173" i="5" l="1"/>
  <c r="M174" i="5"/>
  <c r="X172" i="5" a="1"/>
  <c r="X172" i="5" s="1"/>
  <c r="W172" i="5" a="1"/>
  <c r="W172" i="5" s="1"/>
  <c r="V174" i="5" l="1"/>
  <c r="T175" i="5"/>
  <c r="U175" i="5" s="1"/>
  <c r="K175" i="5" s="1"/>
  <c r="N174" i="5"/>
  <c r="O174" i="5" s="1"/>
  <c r="P174" i="5" s="1"/>
  <c r="Q174" i="5" s="1"/>
  <c r="R174" i="5" s="1"/>
  <c r="X173" i="5" a="1"/>
  <c r="X173" i="5" s="1"/>
  <c r="W173" i="5" a="1"/>
  <c r="W173" i="5" s="1"/>
  <c r="S174" i="5" l="1"/>
  <c r="V175" i="5" l="1"/>
  <c r="M176" i="5"/>
  <c r="X174" i="5" a="1"/>
  <c r="X174" i="5" s="1"/>
  <c r="W174" i="5" a="1"/>
  <c r="W174" i="5" s="1"/>
  <c r="T177" i="5" l="1"/>
  <c r="U177" i="5" s="1"/>
  <c r="K177" i="5" s="1"/>
  <c r="V176" i="5"/>
  <c r="N176" i="5"/>
  <c r="O176" i="5" s="1"/>
  <c r="P176" i="5" s="1"/>
  <c r="Q176" i="5" s="1"/>
  <c r="R176" i="5" s="1"/>
  <c r="W175" i="5" a="1"/>
  <c r="W175" i="5" s="1"/>
  <c r="X175" i="5" a="1"/>
  <c r="X175" i="5" s="1"/>
  <c r="S176" i="5" l="1"/>
  <c r="M178" i="5" l="1"/>
  <c r="V177" i="5"/>
  <c r="W176" i="5" a="1"/>
  <c r="W176" i="5" s="1"/>
  <c r="X176" i="5" a="1"/>
  <c r="X176" i="5" s="1"/>
  <c r="W177" i="5" l="1" a="1"/>
  <c r="W177" i="5" s="1"/>
  <c r="X177" i="5" a="1"/>
  <c r="X177" i="5" s="1"/>
  <c r="T179" i="5"/>
  <c r="U179" i="5" s="1"/>
  <c r="K179" i="5" s="1"/>
  <c r="V178" i="5"/>
  <c r="N178" i="5"/>
  <c r="O178" i="5" s="1"/>
  <c r="P178" i="5" s="1"/>
  <c r="Q178" i="5" s="1"/>
  <c r="R178" i="5" s="1"/>
  <c r="S178" i="5" l="1"/>
  <c r="X178" i="5" s="1" a="1"/>
  <c r="X178" i="5" s="1"/>
  <c r="V179" i="5" l="1"/>
  <c r="M180" i="5"/>
  <c r="W178" i="5" a="1"/>
  <c r="W178" i="5" s="1"/>
  <c r="N180" i="5" l="1"/>
  <c r="O180" i="5" s="1"/>
  <c r="P180" i="5" s="1"/>
  <c r="Q180" i="5" s="1"/>
  <c r="R180" i="5" s="1"/>
  <c r="T181" i="5"/>
  <c r="U181" i="5" s="1"/>
  <c r="K181" i="5" s="1"/>
  <c r="V180" i="5"/>
  <c r="W179" i="5" a="1"/>
  <c r="W179" i="5" s="1"/>
  <c r="X179" i="5" a="1"/>
  <c r="X179" i="5" s="1"/>
  <c r="S180" i="5" l="1"/>
  <c r="V181" i="5" l="1"/>
  <c r="M182" i="5"/>
  <c r="W180" i="5" a="1"/>
  <c r="W180" i="5" s="1"/>
  <c r="X180" i="5" a="1"/>
  <c r="X180" i="5" s="1"/>
  <c r="N182" i="5" l="1"/>
  <c r="O182" i="5" s="1"/>
  <c r="P182" i="5" s="1"/>
  <c r="Q182" i="5" s="1"/>
  <c r="R182" i="5" s="1"/>
  <c r="T183" i="5"/>
  <c r="U183" i="5" s="1"/>
  <c r="K183" i="5" s="1"/>
  <c r="V182" i="5"/>
  <c r="W181" i="5" a="1"/>
  <c r="W181" i="5" s="1"/>
  <c r="X181" i="5" a="1"/>
  <c r="X181" i="5" s="1"/>
  <c r="S182" i="5" l="1"/>
  <c r="V183" i="5" l="1"/>
  <c r="M184" i="5"/>
  <c r="W182" i="5" a="1"/>
  <c r="W182" i="5" s="1"/>
  <c r="X182" i="5" a="1"/>
  <c r="X182" i="5" s="1"/>
  <c r="T185" i="5" l="1"/>
  <c r="U185" i="5" s="1"/>
  <c r="K185" i="5" s="1"/>
  <c r="N184" i="5"/>
  <c r="O184" i="5" s="1"/>
  <c r="P184" i="5" s="1"/>
  <c r="Q184" i="5" s="1"/>
  <c r="R184" i="5" s="1"/>
  <c r="V184" i="5"/>
  <c r="X183" i="5" a="1"/>
  <c r="X183" i="5" s="1"/>
  <c r="W183" i="5" a="1"/>
  <c r="W183" i="5" s="1"/>
  <c r="S184" i="5" l="1"/>
  <c r="M186" i="5" l="1"/>
  <c r="V185" i="5"/>
  <c r="X184" i="5" a="1"/>
  <c r="X184" i="5" s="1"/>
  <c r="W184" i="5" a="1"/>
  <c r="W184" i="5" s="1"/>
  <c r="X185" i="5" l="1" a="1"/>
  <c r="X185" i="5" s="1"/>
  <c r="W185" i="5" a="1"/>
  <c r="W185" i="5" s="1"/>
  <c r="N186" i="5"/>
  <c r="O186" i="5" s="1"/>
  <c r="P186" i="5" s="1"/>
  <c r="Q186" i="5" s="1"/>
  <c r="R186" i="5" s="1"/>
  <c r="T187" i="5"/>
  <c r="U187" i="5" s="1"/>
  <c r="K187" i="5" s="1"/>
  <c r="V186" i="5"/>
  <c r="S186" i="5" l="1"/>
  <c r="X186" i="5" s="1" a="1"/>
  <c r="X186" i="5" s="1"/>
  <c r="V187" i="5" l="1"/>
  <c r="M188" i="5"/>
  <c r="W186" i="5" a="1"/>
  <c r="W186" i="5" s="1"/>
  <c r="V188" i="5" l="1"/>
  <c r="N188" i="5"/>
  <c r="O188" i="5" s="1"/>
  <c r="P188" i="5" s="1"/>
  <c r="Q188" i="5" s="1"/>
  <c r="R188" i="5" s="1"/>
  <c r="T189" i="5"/>
  <c r="U189" i="5" s="1"/>
  <c r="K189" i="5" s="1"/>
  <c r="X187" i="5" a="1"/>
  <c r="X187" i="5" s="1"/>
  <c r="W187" i="5" a="1"/>
  <c r="W187" i="5" s="1"/>
  <c r="S188" i="5" l="1"/>
  <c r="M190" i="5" l="1"/>
  <c r="V189" i="5"/>
  <c r="X188" i="5" a="1"/>
  <c r="X188" i="5" s="1"/>
  <c r="W188" i="5" a="1"/>
  <c r="W188" i="5" s="1"/>
  <c r="X189" i="5" l="1" a="1"/>
  <c r="X189" i="5" s="1"/>
  <c r="W189" i="5" a="1"/>
  <c r="W189" i="5" s="1"/>
  <c r="V190" i="5"/>
  <c r="T191" i="5"/>
  <c r="U191" i="5" s="1"/>
  <c r="K191" i="5" s="1"/>
  <c r="N190" i="5"/>
  <c r="O190" i="5" s="1"/>
  <c r="P190" i="5" s="1"/>
  <c r="Q190" i="5" s="1"/>
  <c r="R190" i="5" s="1"/>
  <c r="S190" i="5" l="1"/>
  <c r="X190" i="5" s="1" a="1"/>
  <c r="X190" i="5" s="1"/>
  <c r="V191" i="5" l="1"/>
  <c r="M192" i="5"/>
  <c r="W190" i="5" a="1"/>
  <c r="W190" i="5" s="1"/>
  <c r="V192" i="5" l="1"/>
  <c r="T193" i="5"/>
  <c r="U193" i="5" s="1"/>
  <c r="K193" i="5" s="1"/>
  <c r="N192" i="5"/>
  <c r="O192" i="5" s="1"/>
  <c r="P192" i="5" s="1"/>
  <c r="Q192" i="5" s="1"/>
  <c r="R192" i="5" s="1"/>
  <c r="X191" i="5" a="1"/>
  <c r="X191" i="5" s="1"/>
  <c r="W191" i="5" a="1"/>
  <c r="W191" i="5" s="1"/>
  <c r="S192" i="5" l="1"/>
  <c r="W192" i="5" s="1" a="1"/>
  <c r="W192" i="5" s="1"/>
  <c r="V193" i="5" l="1"/>
  <c r="M194" i="5"/>
  <c r="X192" i="5" a="1"/>
  <c r="X192" i="5" s="1"/>
  <c r="V194" i="5" l="1"/>
  <c r="T195" i="5"/>
  <c r="U195" i="5" s="1"/>
  <c r="N194" i="5"/>
  <c r="O194" i="5" s="1"/>
  <c r="P194" i="5" s="1"/>
  <c r="Q194" i="5" s="1"/>
  <c r="R194" i="5" s="1"/>
  <c r="X193" i="5" a="1"/>
  <c r="X193" i="5" s="1"/>
  <c r="W193" i="5" a="1"/>
  <c r="W193" i="5" s="1"/>
  <c r="S194" i="5" l="1"/>
  <c r="W194" i="5" s="1" a="1"/>
  <c r="W194" i="5" s="1"/>
  <c r="K195" i="5"/>
  <c r="U196" i="5"/>
  <c r="X194" i="5" l="1" a="1"/>
  <c r="X194" i="5" s="1"/>
  <c r="V195" i="5"/>
  <c r="AB154" i="5"/>
  <c r="AC154" i="5" l="1"/>
  <c r="AD154" i="5" s="1"/>
  <c r="AE154" i="5" s="1"/>
  <c r="AF154" i="5" s="1"/>
  <c r="AG154" i="5" s="1"/>
  <c r="AB152" i="5"/>
  <c r="AK154" i="5"/>
  <c r="AI155" i="5"/>
  <c r="AJ155" i="5" s="1"/>
  <c r="X195" i="5" a="1"/>
  <c r="X195" i="5" s="1"/>
  <c r="W195" i="5" a="1"/>
  <c r="W195" i="5" s="1"/>
  <c r="G36" i="5" l="1"/>
  <c r="H36" i="5" s="1"/>
  <c r="G37" i="5"/>
  <c r="H37" i="5" s="1"/>
  <c r="G40" i="5"/>
  <c r="H40" i="5" s="1"/>
  <c r="G39" i="5"/>
  <c r="H39" i="5" s="1"/>
  <c r="G38" i="5"/>
  <c r="H38" i="5" s="1"/>
  <c r="Z155" i="5"/>
  <c r="F37" i="5"/>
  <c r="F36" i="5"/>
  <c r="F39" i="5"/>
  <c r="F40" i="5"/>
  <c r="F38" i="5"/>
  <c r="AH154" i="5"/>
  <c r="AM154" i="5" s="1" a="1"/>
  <c r="AM154" i="5" s="1"/>
  <c r="I37" i="5" l="1"/>
  <c r="I36" i="5"/>
  <c r="I38" i="5"/>
  <c r="I40" i="5"/>
  <c r="I39" i="5"/>
  <c r="AK155" i="5"/>
  <c r="AB156" i="5"/>
  <c r="AL154" i="5" a="1"/>
  <c r="AL154" i="5" s="1"/>
  <c r="AI157" i="5" l="1"/>
  <c r="AJ157" i="5" s="1"/>
  <c r="AC156" i="5"/>
  <c r="AD156" i="5" s="1"/>
  <c r="AE156" i="5" s="1"/>
  <c r="AF156" i="5" s="1"/>
  <c r="AG156" i="5" s="1"/>
  <c r="AK156" i="5"/>
  <c r="AM155" i="5" a="1"/>
  <c r="AM155" i="5" s="1"/>
  <c r="AL155" i="5" a="1"/>
  <c r="AL155" i="5" s="1"/>
  <c r="Z157" i="5" l="1"/>
  <c r="AH156" i="5"/>
  <c r="AM156" i="5" s="1" a="1"/>
  <c r="AM156" i="5" s="1"/>
  <c r="AK157" i="5" l="1"/>
  <c r="AB158" i="5"/>
  <c r="AL156" i="5" a="1"/>
  <c r="AL156" i="5" s="1"/>
  <c r="AC158" i="5" l="1"/>
  <c r="AD158" i="5" s="1"/>
  <c r="AE158" i="5" s="1"/>
  <c r="AF158" i="5" s="1"/>
  <c r="AG158" i="5" s="1"/>
  <c r="AK158" i="5"/>
  <c r="AI159" i="5"/>
  <c r="AJ159" i="5" s="1"/>
  <c r="AM157" i="5" a="1"/>
  <c r="AM157" i="5" s="1"/>
  <c r="AL157" i="5" a="1"/>
  <c r="AL157" i="5" s="1"/>
  <c r="Z159" i="5" l="1"/>
  <c r="AH158" i="5"/>
  <c r="AB160" i="5" l="1"/>
  <c r="AK159" i="5"/>
  <c r="AM158" i="5" a="1"/>
  <c r="AM158" i="5" s="1"/>
  <c r="AL158" i="5" a="1"/>
  <c r="AL158" i="5" s="1"/>
  <c r="AM159" i="5" l="1" a="1"/>
  <c r="AM159" i="5" s="1"/>
  <c r="AL159" i="5" a="1"/>
  <c r="AL159" i="5" s="1"/>
  <c r="AI161" i="5"/>
  <c r="AJ161" i="5" s="1"/>
  <c r="AK160" i="5"/>
  <c r="AC160" i="5"/>
  <c r="AD160" i="5" s="1"/>
  <c r="AE160" i="5" s="1"/>
  <c r="AF160" i="5" s="1"/>
  <c r="AG160" i="5" s="1"/>
  <c r="AH160" i="5" l="1"/>
  <c r="Z161" i="5"/>
  <c r="AK161" i="5" l="1"/>
  <c r="AB162" i="5"/>
  <c r="AM160" i="5" a="1"/>
  <c r="AM160" i="5" s="1"/>
  <c r="AL160" i="5" a="1"/>
  <c r="AL160" i="5" s="1"/>
  <c r="AI163" i="5" l="1"/>
  <c r="AJ163" i="5" s="1"/>
  <c r="AC162" i="5"/>
  <c r="AD162" i="5" s="1"/>
  <c r="AE162" i="5" s="1"/>
  <c r="AF162" i="5" s="1"/>
  <c r="AG162" i="5" s="1"/>
  <c r="AK162" i="5"/>
  <c r="AM161" i="5" a="1"/>
  <c r="AM161" i="5" s="1"/>
  <c r="AL161" i="5" a="1"/>
  <c r="AL161" i="5" s="1"/>
  <c r="AH162" i="5" l="1"/>
  <c r="AM162" i="5" s="1" a="1"/>
  <c r="AM162" i="5" s="1"/>
  <c r="Z163" i="5"/>
  <c r="AB164" i="5" l="1"/>
  <c r="AK163" i="5"/>
  <c r="AL162" i="5" a="1"/>
  <c r="AL162" i="5" s="1"/>
  <c r="AM163" i="5" l="1" a="1"/>
  <c r="AM163" i="5" s="1"/>
  <c r="AL163" i="5" a="1"/>
  <c r="AL163" i="5" s="1"/>
  <c r="AI165" i="5"/>
  <c r="AJ165" i="5" s="1"/>
  <c r="Z165" i="5" s="1"/>
  <c r="AC164" i="5"/>
  <c r="AD164" i="5" s="1"/>
  <c r="AE164" i="5" s="1"/>
  <c r="AF164" i="5" s="1"/>
  <c r="AG164" i="5" s="1"/>
  <c r="AK164" i="5"/>
  <c r="AH164" i="5" l="1"/>
  <c r="AM164" i="5" s="1" a="1"/>
  <c r="AM164" i="5" s="1"/>
  <c r="AB166" i="5" l="1"/>
  <c r="AK165" i="5"/>
  <c r="AL164" i="5" a="1"/>
  <c r="AL164" i="5" s="1"/>
  <c r="AL165" i="5" l="1" a="1"/>
  <c r="AL165" i="5" s="1"/>
  <c r="AM165" i="5" a="1"/>
  <c r="AM165" i="5" s="1"/>
  <c r="AI167" i="5"/>
  <c r="AJ167" i="5" s="1"/>
  <c r="Z167" i="5" s="1"/>
  <c r="AK166" i="5"/>
  <c r="AC166" i="5"/>
  <c r="AD166" i="5" s="1"/>
  <c r="AE166" i="5" s="1"/>
  <c r="AF166" i="5" s="1"/>
  <c r="AG166" i="5" s="1"/>
  <c r="AH166" i="5" l="1"/>
  <c r="AL166" i="5" s="1" a="1"/>
  <c r="AL166" i="5" s="1"/>
  <c r="AM166" i="5" l="1" a="1"/>
  <c r="AM166" i="5" s="1"/>
  <c r="AK167" i="5"/>
  <c r="AB168" i="5"/>
  <c r="AI169" i="5" l="1"/>
  <c r="AJ169" i="5" s="1"/>
  <c r="Z169" i="5" s="1"/>
  <c r="AK168" i="5"/>
  <c r="AC168" i="5"/>
  <c r="AD168" i="5" s="1"/>
  <c r="AE168" i="5" s="1"/>
  <c r="AF168" i="5" s="1"/>
  <c r="AG168" i="5" s="1"/>
  <c r="AM167" i="5" a="1"/>
  <c r="AM167" i="5" s="1"/>
  <c r="AL167" i="5" a="1"/>
  <c r="AL167" i="5" s="1"/>
  <c r="AH168" i="5" l="1"/>
  <c r="AK169" i="5" l="1"/>
  <c r="AB170" i="5"/>
  <c r="AM168" i="5" a="1"/>
  <c r="AM168" i="5" s="1"/>
  <c r="AL168" i="5" a="1"/>
  <c r="AL168" i="5" s="1"/>
  <c r="AK170" i="5" l="1"/>
  <c r="AI171" i="5"/>
  <c r="AJ171" i="5" s="1"/>
  <c r="Z171" i="5" s="1"/>
  <c r="AC170" i="5"/>
  <c r="AD170" i="5" s="1"/>
  <c r="AE170" i="5" s="1"/>
  <c r="AF170" i="5" s="1"/>
  <c r="AG170" i="5" s="1"/>
  <c r="AL169" i="5" a="1"/>
  <c r="AL169" i="5" s="1"/>
  <c r="AM169" i="5" a="1"/>
  <c r="AM169" i="5" s="1"/>
  <c r="AH170" i="5" l="1"/>
  <c r="AK171" i="5" l="1"/>
  <c r="AB172" i="5"/>
  <c r="AM170" i="5" a="1"/>
  <c r="AM170" i="5" s="1"/>
  <c r="AL170" i="5" a="1"/>
  <c r="AL170" i="5" s="1"/>
  <c r="AI173" i="5" l="1"/>
  <c r="AJ173" i="5" s="1"/>
  <c r="Z173" i="5" s="1"/>
  <c r="AC172" i="5"/>
  <c r="AD172" i="5" s="1"/>
  <c r="AE172" i="5" s="1"/>
  <c r="AF172" i="5" s="1"/>
  <c r="AG172" i="5" s="1"/>
  <c r="AK172" i="5"/>
  <c r="AM171" i="5" a="1"/>
  <c r="AM171" i="5" s="1"/>
  <c r="AL171" i="5" a="1"/>
  <c r="AL171" i="5" s="1"/>
  <c r="AH172" i="5" l="1"/>
  <c r="AL172" i="5" s="1" a="1"/>
  <c r="AL172" i="5" s="1"/>
  <c r="AB174" i="5" l="1"/>
  <c r="AK173" i="5"/>
  <c r="AM172" i="5" a="1"/>
  <c r="AM172" i="5" s="1"/>
  <c r="AM173" i="5" l="1" a="1"/>
  <c r="AM173" i="5" s="1"/>
  <c r="AL173" i="5" a="1"/>
  <c r="AL173" i="5" s="1"/>
  <c r="AC174" i="5"/>
  <c r="AD174" i="5" s="1"/>
  <c r="AE174" i="5" s="1"/>
  <c r="AF174" i="5" s="1"/>
  <c r="AG174" i="5" s="1"/>
  <c r="AI175" i="5"/>
  <c r="AJ175" i="5" s="1"/>
  <c r="Z175" i="5" s="1"/>
  <c r="AK174" i="5"/>
  <c r="AH174" i="5" l="1"/>
  <c r="AL174" i="5" s="1" a="1"/>
  <c r="AL174" i="5" s="1"/>
  <c r="AB176" i="5" l="1"/>
  <c r="AK175" i="5"/>
  <c r="AM174" i="5" a="1"/>
  <c r="AM174" i="5" s="1"/>
  <c r="AM175" i="5" l="1" a="1"/>
  <c r="AM175" i="5" s="1"/>
  <c r="AL175" i="5" a="1"/>
  <c r="AL175" i="5" s="1"/>
  <c r="AI177" i="5"/>
  <c r="AJ177" i="5" s="1"/>
  <c r="Z177" i="5" s="1"/>
  <c r="AC176" i="5"/>
  <c r="AD176" i="5" s="1"/>
  <c r="AE176" i="5" s="1"/>
  <c r="AF176" i="5" s="1"/>
  <c r="AG176" i="5" s="1"/>
  <c r="AK176" i="5"/>
  <c r="AH176" i="5" l="1"/>
  <c r="AM176" i="5" s="1" a="1"/>
  <c r="AM176" i="5" s="1"/>
  <c r="AB178" i="5" l="1"/>
  <c r="AK177" i="5"/>
  <c r="AL176" i="5" a="1"/>
  <c r="AL176" i="5" s="1"/>
  <c r="AM177" i="5" l="1" a="1"/>
  <c r="AM177" i="5" s="1"/>
  <c r="AL177" i="5" a="1"/>
  <c r="AL177" i="5" s="1"/>
  <c r="AC178" i="5"/>
  <c r="AD178" i="5" s="1"/>
  <c r="AE178" i="5" s="1"/>
  <c r="AF178" i="5" s="1"/>
  <c r="AG178" i="5" s="1"/>
  <c r="AI179" i="5"/>
  <c r="AJ179" i="5" s="1"/>
  <c r="Z179" i="5" s="1"/>
  <c r="AK178" i="5"/>
  <c r="AH178" i="5" l="1"/>
  <c r="AM178" i="5" s="1" a="1"/>
  <c r="AM178" i="5" s="1"/>
  <c r="AB180" i="5" l="1"/>
  <c r="AK179" i="5"/>
  <c r="AL178" i="5" a="1"/>
  <c r="AL178" i="5" s="1"/>
  <c r="AM179" i="5" l="1" a="1"/>
  <c r="AM179" i="5" s="1"/>
  <c r="AL179" i="5" a="1"/>
  <c r="AL179" i="5" s="1"/>
  <c r="AI181" i="5"/>
  <c r="AJ181" i="5" s="1"/>
  <c r="Z181" i="5" s="1"/>
  <c r="AC180" i="5"/>
  <c r="AD180" i="5" s="1"/>
  <c r="AE180" i="5" s="1"/>
  <c r="AF180" i="5" s="1"/>
  <c r="AG180" i="5" s="1"/>
  <c r="AK180" i="5"/>
  <c r="AH180" i="5" l="1"/>
  <c r="AK181" i="5" l="1"/>
  <c r="AB182" i="5"/>
  <c r="AL180" i="5" a="1"/>
  <c r="AL180" i="5" s="1"/>
  <c r="AM180" i="5" a="1"/>
  <c r="AM180" i="5" s="1"/>
  <c r="AC182" i="5" l="1"/>
  <c r="AD182" i="5" s="1"/>
  <c r="AE182" i="5" s="1"/>
  <c r="AF182" i="5" s="1"/>
  <c r="AG182" i="5" s="1"/>
  <c r="AK182" i="5"/>
  <c r="AI183" i="5"/>
  <c r="AJ183" i="5" s="1"/>
  <c r="Z183" i="5" s="1"/>
  <c r="AM181" i="5" a="1"/>
  <c r="AM181" i="5" s="1"/>
  <c r="AL181" i="5" a="1"/>
  <c r="AL181" i="5" s="1"/>
  <c r="AH182" i="5" l="1"/>
  <c r="AM182" i="5" s="1" a="1"/>
  <c r="AM182" i="5" s="1"/>
  <c r="AK183" i="5" l="1"/>
  <c r="AB184" i="5"/>
  <c r="AL182" i="5" a="1"/>
  <c r="AL182" i="5" s="1"/>
  <c r="AI185" i="5" l="1"/>
  <c r="AJ185" i="5" s="1"/>
  <c r="Z185" i="5" s="1"/>
  <c r="AC184" i="5"/>
  <c r="AD184" i="5" s="1"/>
  <c r="AE184" i="5" s="1"/>
  <c r="AF184" i="5" s="1"/>
  <c r="AG184" i="5" s="1"/>
  <c r="AK184" i="5"/>
  <c r="AM183" i="5" a="1"/>
  <c r="AM183" i="5" s="1"/>
  <c r="AL183" i="5" a="1"/>
  <c r="AL183" i="5" s="1"/>
  <c r="AH184" i="5" l="1"/>
  <c r="AK185" i="5" l="1"/>
  <c r="AB186" i="5"/>
  <c r="AL184" i="5" a="1"/>
  <c r="AL184" i="5" s="1"/>
  <c r="AM184" i="5" a="1"/>
  <c r="AM184" i="5" s="1"/>
  <c r="AK186" i="5" l="1"/>
  <c r="AI187" i="5"/>
  <c r="AJ187" i="5" s="1"/>
  <c r="Z187" i="5" s="1"/>
  <c r="AC186" i="5"/>
  <c r="AD186" i="5" s="1"/>
  <c r="AE186" i="5" s="1"/>
  <c r="AF186" i="5" s="1"/>
  <c r="AG186" i="5" s="1"/>
  <c r="AL185" i="5" a="1"/>
  <c r="AL185" i="5" s="1"/>
  <c r="AM185" i="5" a="1"/>
  <c r="AM185" i="5" s="1"/>
  <c r="AH186" i="5" l="1"/>
  <c r="AM186" i="5" s="1" a="1"/>
  <c r="AM186" i="5" s="1"/>
  <c r="AL186" i="5" l="1" a="1"/>
  <c r="AL186" i="5" s="1"/>
  <c r="AK187" i="5"/>
  <c r="AB188" i="5"/>
  <c r="AI189" i="5" l="1"/>
  <c r="AJ189" i="5" s="1"/>
  <c r="Z189" i="5" s="1"/>
  <c r="AC188" i="5"/>
  <c r="AD188" i="5" s="1"/>
  <c r="AE188" i="5" s="1"/>
  <c r="AF188" i="5" s="1"/>
  <c r="AG188" i="5" s="1"/>
  <c r="AK188" i="5"/>
  <c r="AM187" i="5" a="1"/>
  <c r="AM187" i="5" s="1"/>
  <c r="AL187" i="5" a="1"/>
  <c r="AL187" i="5" s="1"/>
  <c r="AH188" i="5" l="1"/>
  <c r="AM188" i="5" s="1" a="1"/>
  <c r="AM188" i="5" s="1"/>
  <c r="AL188" i="5" l="1" a="1"/>
  <c r="AL188" i="5" s="1"/>
  <c r="AK189" i="5"/>
  <c r="AB190" i="5"/>
  <c r="AI191" i="5" l="1"/>
  <c r="AJ191" i="5" s="1"/>
  <c r="Z191" i="5" s="1"/>
  <c r="AK190" i="5"/>
  <c r="AC190" i="5"/>
  <c r="AD190" i="5" s="1"/>
  <c r="AE190" i="5" s="1"/>
  <c r="AF190" i="5" s="1"/>
  <c r="AG190" i="5" s="1"/>
  <c r="AM189" i="5" a="1"/>
  <c r="AM189" i="5" s="1"/>
  <c r="AL189" i="5" a="1"/>
  <c r="AL189" i="5" s="1"/>
  <c r="AH190" i="5" l="1"/>
  <c r="AL190" i="5" s="1" a="1"/>
  <c r="AL190" i="5" s="1"/>
  <c r="AB192" i="5" l="1"/>
  <c r="AK191" i="5"/>
  <c r="AM190" i="5" a="1"/>
  <c r="AM190" i="5" s="1"/>
  <c r="AM191" i="5" l="1" a="1"/>
  <c r="AM191" i="5" s="1"/>
  <c r="AL191" i="5" a="1"/>
  <c r="AL191" i="5" s="1"/>
  <c r="AI193" i="5"/>
  <c r="AJ193" i="5" s="1"/>
  <c r="Z193" i="5" s="1"/>
  <c r="AK192" i="5"/>
  <c r="AC192" i="5"/>
  <c r="AD192" i="5" s="1"/>
  <c r="AE192" i="5" s="1"/>
  <c r="AF192" i="5" s="1"/>
  <c r="AG192" i="5" s="1"/>
  <c r="AH192" i="5" l="1"/>
  <c r="AM192" i="5" s="1" a="1"/>
  <c r="AM192" i="5" s="1"/>
  <c r="AK193" i="5" l="1"/>
  <c r="AB194" i="5"/>
  <c r="AL192" i="5" a="1"/>
  <c r="AL192" i="5" s="1"/>
  <c r="AI195" i="5" l="1"/>
  <c r="AJ195" i="5" s="1"/>
  <c r="AC194" i="5"/>
  <c r="AD194" i="5" s="1"/>
  <c r="AE194" i="5" s="1"/>
  <c r="AF194" i="5" s="1"/>
  <c r="AG194" i="5" s="1"/>
  <c r="AK194" i="5"/>
  <c r="AL193" i="5" a="1"/>
  <c r="AL193" i="5" s="1"/>
  <c r="AM193" i="5" a="1"/>
  <c r="AM193" i="5" s="1"/>
  <c r="AH194" i="5" l="1"/>
  <c r="AK195" i="5" s="1"/>
  <c r="Z195" i="5"/>
  <c r="AJ196" i="5"/>
  <c r="AP9" i="5" s="1"/>
  <c r="AF5" i="5" s="1"/>
  <c r="AL194" i="5" l="1" a="1"/>
  <c r="AL194" i="5" s="1"/>
  <c r="AM194" i="5" a="1"/>
  <c r="AM194" i="5" s="1"/>
  <c r="AM195" i="5" a="1"/>
  <c r="AM195" i="5" s="1"/>
  <c r="AL195" i="5" a="1"/>
  <c r="AL195" i="5" s="1"/>
  <c r="F44" i="5" l="1"/>
  <c r="F45" i="5"/>
  <c r="F41" i="5"/>
  <c r="F42" i="5"/>
  <c r="F43" i="5"/>
  <c r="G44" i="5"/>
  <c r="H44" i="5" s="1"/>
  <c r="G45" i="5"/>
  <c r="G42" i="5"/>
  <c r="H42" i="5" s="1"/>
  <c r="G41" i="5"/>
  <c r="H41" i="5" s="1"/>
  <c r="G43" i="5"/>
  <c r="H43" i="5" s="1"/>
  <c r="I43" i="5" l="1"/>
  <c r="I42" i="5"/>
  <c r="I41" i="5"/>
  <c r="H45" i="5"/>
  <c r="H46" i="5" s="1"/>
  <c r="G46" i="5"/>
  <c r="F46" i="5"/>
  <c r="I44" i="5"/>
  <c r="I45" i="5" l="1"/>
  <c r="AF6" i="5" s="1"/>
  <c r="AF7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<sst xmlns="http://schemas.openxmlformats.org/spreadsheetml/2006/main" count="279" uniqueCount="41">
  <si>
    <t>●</t>
    <phoneticPr fontId="2"/>
  </si>
  <si>
    <t>▲</t>
    <phoneticPr fontId="2"/>
  </si>
  <si>
    <t>月単位</t>
    <rPh sb="0" eb="3">
      <t>ツキタンイ</t>
    </rPh>
    <phoneticPr fontId="2"/>
  </si>
  <si>
    <t>●</t>
  </si>
  <si>
    <t>▲</t>
  </si>
  <si>
    <t>様式第１号</t>
    <rPh sb="0" eb="2">
      <t>ヨウシキ</t>
    </rPh>
    <rPh sb="2" eb="3">
      <t>ダイ</t>
    </rPh>
    <rPh sb="4" eb="5">
      <t>ゴウ</t>
    </rPh>
    <phoneticPr fontId="2"/>
  </si>
  <si>
    <t>対象期間</t>
    <rPh sb="0" eb="4">
      <t>タイショウキカン</t>
    </rPh>
    <phoneticPr fontId="2"/>
  </si>
  <si>
    <t>工事名</t>
    <rPh sb="0" eb="3">
      <t>コウジメイ</t>
    </rPh>
    <phoneticPr fontId="2"/>
  </si>
  <si>
    <t>年末年始・夏季休暇等</t>
    <rPh sb="0" eb="4">
      <t>ネンマツネンシ</t>
    </rPh>
    <rPh sb="5" eb="10">
      <t>カキキュウカトウ</t>
    </rPh>
    <phoneticPr fontId="2"/>
  </si>
  <si>
    <t>週単位</t>
    <rPh sb="0" eb="3">
      <t>シュウタンイ</t>
    </rPh>
    <phoneticPr fontId="2"/>
  </si>
  <si>
    <t>（対象期間日数×28.5％）</t>
    <rPh sb="0" eb="1">
      <t>ニッスウ</t>
    </rPh>
    <rPh sb="1" eb="7">
      <t>タイショウキカンニッスウ</t>
    </rPh>
    <phoneticPr fontId="2"/>
  </si>
  <si>
    <t>0：OK</t>
    <phoneticPr fontId="2"/>
  </si>
  <si>
    <t>受注者</t>
    <rPh sb="0" eb="3">
      <t>ジュチュウシャ</t>
    </rPh>
    <phoneticPr fontId="2"/>
  </si>
  <si>
    <t>通期</t>
    <rPh sb="0" eb="2">
      <t>ツウキ</t>
    </rPh>
    <phoneticPr fontId="2"/>
  </si>
  <si>
    <t>1：NG</t>
    <phoneticPr fontId="2"/>
  </si>
  <si>
    <t>現場着手日</t>
    <rPh sb="0" eb="2">
      <t>ゲンバ</t>
    </rPh>
    <rPh sb="2" eb="5">
      <t>チャクシュビ</t>
    </rPh>
    <phoneticPr fontId="2"/>
  </si>
  <si>
    <t>土日-▲</t>
    <rPh sb="0" eb="2">
      <t>ドニチ</t>
    </rPh>
    <phoneticPr fontId="2"/>
  </si>
  <si>
    <t>判別</t>
    <rPh sb="0" eb="2">
      <t>ハンベツ</t>
    </rPh>
    <phoneticPr fontId="2"/>
  </si>
  <si>
    <t>現場完了日</t>
    <rPh sb="0" eb="2">
      <t>ゲンバ</t>
    </rPh>
    <rPh sb="2" eb="5">
      <t>カンリョウビ</t>
    </rPh>
    <phoneticPr fontId="2"/>
  </si>
  <si>
    <t>：現場閉所した日</t>
    <rPh sb="1" eb="3">
      <t>ゲンバ</t>
    </rPh>
    <rPh sb="3" eb="5">
      <t>ヘイショ</t>
    </rPh>
    <rPh sb="7" eb="8">
      <t>ヒ</t>
    </rPh>
    <phoneticPr fontId="16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</si>
  <si>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16"/>
  </si>
  <si>
    <t>週</t>
    <rPh sb="0" eb="1">
      <t>シュウ</t>
    </rPh>
    <phoneticPr fontId="2"/>
  </si>
  <si>
    <t>判定</t>
    <rPh sb="0" eb="2">
      <t>ハンテイ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</si>
  <si>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</si>
  <si>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</si>
  <si>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</si>
  <si>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</si>
  <si>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</si>
  <si>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</si>
  <si>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日</t>
  </si>
  <si>
    <t>判</t>
    <rPh sb="0" eb="1">
      <t>ハン</t>
    </rPh>
    <phoneticPr fontId="2"/>
  </si>
  <si>
    <t>月</t>
    <rPh sb="0" eb="1">
      <t>ツキ</t>
    </rPh>
    <phoneticPr fontId="2"/>
  </si>
  <si>
    <t>　※通期では週休２日の割増補正はかかりません</t>
    <rPh sb="2" eb="4">
      <t>ツウキ</t>
    </rPh>
    <rPh sb="6" eb="8">
      <t>シュウキュウ</t>
    </rPh>
    <rPh sb="9" eb="10">
      <t>ニチ</t>
    </rPh>
    <rPh sb="11" eb="13">
      <t>ワリマシ</t>
    </rPh>
    <rPh sb="13" eb="15">
      <t>ホセイ</t>
    </rPh>
    <phoneticPr fontId="2"/>
  </si>
  <si>
    <t>●</t>
    <phoneticPr fontId="1"/>
  </si>
  <si>
    <t>　・受注者の責によらず休工　・現場作業を余儀なくされる期間　・その他</t>
  </si>
  <si>
    <t>※年末年始・夏季休暇等とは、年末年始（６日）・夏季休暇（３日）のほか、
　下記の期間とする。
　・工場製作のみの期間　　　　　・工事事故等による不稼働期間
　・天災に対する突発的な対応　　・工事の全面中止期間等
　・受注者の責によらず休工・現場作業を余儀なくされる期間　・その他</t>
    <phoneticPr fontId="1"/>
  </si>
  <si>
    <t>週休２日工事（現場閉所）休日取得［計画・実績］表（１）</t>
    <phoneticPr fontId="1"/>
  </si>
  <si>
    <t>週休２日工事（現場閉所）休日取得［計画・実績］表（４）</t>
    <phoneticPr fontId="1"/>
  </si>
  <si>
    <t>週休２日工事（現場閉所）休日取得［計画・実績］表（３）</t>
    <phoneticPr fontId="1"/>
  </si>
  <si>
    <t>週休２日工事（現場閉所）休日取得［計画・実績］表（２）</t>
    <phoneticPr fontId="1"/>
  </si>
  <si>
    <t>様式１</t>
    <rPh sb="0" eb="2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</si>
</sst>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0_);[Red]\(0\)"/>
    <numFmt numFmtId="178" formatCode="m/d;@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4"/>
      <color theme="1"/>
      <name val="HGSｺﾞｼｯｸM"/>
      <family val="3"/>
      <charset val="128"/>
    </font>
    <font>
      <sz val="11"/>
      <color theme="1"/>
      <name val="HGSｺﾞｼｯｸM"/>
      <family val="3"/>
      <charset val="128"/>
    </font>
    <font>
      <sz val="11"/>
      <color rgb="FFFF0000"/>
      <name val="HGSｺﾞｼｯｸM"/>
      <family val="3"/>
      <charset val="128"/>
    </font>
    <font>
      <sz val="8"/>
      <color theme="1"/>
      <name val="HGSｺﾞｼｯｸM"/>
      <family val="3"/>
      <charset val="128"/>
    </font>
    <font>
      <b/>
      <sz val="11"/>
      <color theme="1"/>
      <name val="HGSｺﾞｼｯｸM"/>
      <family val="3"/>
      <charset val="128"/>
    </font>
    <font>
      <sz val="11"/>
      <color theme="1"/>
      <name val="游ゴシック"/>
      <family val="2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2"/>
      <scheme val="minor"/>
    </font>
    <font>
      <sz val="11"/>
      <name val="HGSｺﾞｼｯｸM"/>
      <family val="3"/>
      <charset val="128"/>
    </font>
    <font>
      <sz val="12"/>
      <color theme="1"/>
      <name val="HGSｺﾞｼｯｸM"/>
      <family val="3"/>
      <charset val="128"/>
    </font>
    <font>
      <b/>
      <sz val="11"/>
      <name val="HGSｺﾞｼｯｸM"/>
      <family val="3"/>
      <charset val="128"/>
    </font>
    <font>
      <b/>
      <sz val="12"/>
      <color theme="1"/>
      <name val="HGSｺﾞｼｯｸM"/>
      <family val="3"/>
      <charset val="128"/>
    </font>
    <font>
      <sz val="10"/>
      <color theme="1"/>
      <name val="HGSｺﾞｼｯｸM"/>
      <family val="3"/>
      <charset val="128"/>
    </font>
    <font>
      <sz val="9"/>
      <color theme="1"/>
      <name val="HGSｺﾞｼｯｸM"/>
      <family val="3"/>
      <charset val="128"/>
    </font>
    <font>
      <sz val="11"/>
      <color rgb="FF0070C0"/>
      <name val="HGSｺﾞｼｯｸM"/>
      <family val="3"/>
      <charset val="128"/>
    </font>
    <font>
      <sz val="8"/>
      <color rgb="FF0070C0"/>
      <name val="HGSｺﾞｼｯｸM"/>
      <family val="3"/>
      <charset val="128"/>
    </font>
    <font>
      <sz val="8"/>
      <color rgb="FFFF0000"/>
      <name val="HGSｺﾞｼｯｸM"/>
      <family val="3"/>
      <charset val="128"/>
    </font>
    <font>
      <sz val="16"/>
      <color theme="1"/>
      <name val="HGSｺﾞｼｯｸM"/>
      <family val="3"/>
      <charset val="128"/>
    </font>
    <font>
      <sz val="16"/>
      <color theme="1"/>
      <name val="游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82">
    <xf numFmtId="0" fontId="0" fillId="0" borderId="0" xfId="0">
      <alignment vertical="center"/>
    </xf>
    <xf numFmtId="0" fontId="9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13" fillId="0" borderId="0" xfId="1" applyFont="1" applyAlignment="1">
      <alignment horizontal="center"/>
    </xf>
    <xf numFmtId="0" fontId="8" fillId="0" borderId="0" xfId="1"/>
    <xf numFmtId="0" fontId="14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11" fillId="0" borderId="5" xfId="1" applyFont="1" applyBorder="1"/>
    <xf numFmtId="0" fontId="9" fillId="0" borderId="0" xfId="1" applyFont="1" applyAlignment="1">
      <alignment horizontal="left"/>
    </xf>
    <xf numFmtId="0" fontId="15" fillId="0" borderId="5" xfId="1" applyFont="1" applyBorder="1"/>
    <xf numFmtId="0" fontId="10" fillId="0" borderId="5" xfId="1" applyFont="1" applyBorder="1"/>
    <xf numFmtId="0" fontId="10" fillId="0" borderId="0" xfId="1" applyFont="1"/>
    <xf numFmtId="14" fontId="9" fillId="0" borderId="0" xfId="1" applyNumberFormat="1" applyFont="1" applyAlignment="1">
      <alignment horizontal="center"/>
    </xf>
    <xf numFmtId="177" fontId="9" fillId="0" borderId="0" xfId="1" applyNumberFormat="1" applyFont="1" applyAlignment="1">
      <alignment horizontal="center"/>
    </xf>
    <xf numFmtId="0" fontId="15" fillId="0" borderId="0" xfId="1" applyFont="1" applyAlignment="1">
      <alignment vertical="top" wrapText="1"/>
    </xf>
    <xf numFmtId="0" fontId="11" fillId="0" borderId="0" xfId="1" applyFont="1" applyAlignment="1">
      <alignment horizontal="center" vertical="center"/>
    </xf>
    <xf numFmtId="0" fontId="17" fillId="0" borderId="0" xfId="1" applyFont="1"/>
    <xf numFmtId="0" fontId="19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1" applyFont="1" applyAlignment="1">
      <alignment horizontal="left"/>
    </xf>
    <xf numFmtId="0" fontId="4" fillId="0" borderId="0" xfId="1" applyFont="1" applyAlignment="1">
      <alignment horizontal="centerContinuous"/>
    </xf>
    <xf numFmtId="0" fontId="18" fillId="0" borderId="0" xfId="1" applyFont="1" applyAlignment="1">
      <alignment horizontal="centerContinuous"/>
    </xf>
    <xf numFmtId="0" fontId="7" fillId="0" borderId="0" xfId="1" applyFont="1" applyAlignment="1">
      <alignment horizontal="centerContinuous"/>
    </xf>
    <xf numFmtId="0" fontId="4" fillId="0" borderId="0" xfId="1" applyFont="1" applyAlignment="1">
      <alignment horizontal="center"/>
    </xf>
    <xf numFmtId="0" fontId="18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22" fillId="0" borderId="0" xfId="1" applyFont="1" applyAlignment="1">
      <alignment horizontal="left"/>
    </xf>
    <xf numFmtId="0" fontId="4" fillId="0" borderId="0" xfId="1" applyFont="1"/>
    <xf numFmtId="0" fontId="22" fillId="0" borderId="0" xfId="1" applyFont="1" applyAlignment="1">
      <alignment vertical="top" wrapText="1"/>
    </xf>
    <xf numFmtId="0" fontId="6" fillId="0" borderId="0" xfId="1" applyFont="1" applyAlignment="1">
      <alignment wrapText="1"/>
    </xf>
    <xf numFmtId="0" fontId="18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3" borderId="14" xfId="1" applyFont="1" applyFill="1" applyBorder="1" applyAlignment="1">
      <alignment horizontal="center" vertical="center"/>
    </xf>
    <xf numFmtId="0" fontId="4" fillId="4" borderId="15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23" fillId="0" borderId="0" xfId="1" applyFont="1" applyAlignment="1">
      <alignment horizontal="left" vertical="center" wrapText="1"/>
    </xf>
    <xf numFmtId="0" fontId="4" fillId="7" borderId="14" xfId="1" applyFont="1" applyFill="1" applyBorder="1" applyAlignment="1">
      <alignment horizontal="center" vertical="center"/>
    </xf>
    <xf numFmtId="0" fontId="24" fillId="3" borderId="14" xfId="1" applyFont="1" applyFill="1" applyBorder="1" applyAlignment="1">
      <alignment horizontal="center" vertical="center"/>
    </xf>
    <xf numFmtId="0" fontId="5" fillId="4" borderId="15" xfId="1" applyFont="1" applyFill="1" applyBorder="1" applyAlignment="1">
      <alignment horizontal="center" vertical="center"/>
    </xf>
    <xf numFmtId="178" fontId="6" fillId="0" borderId="11" xfId="1" applyNumberFormat="1" applyFont="1" applyBorder="1" applyAlignment="1">
      <alignment horizontal="center" vertical="center"/>
    </xf>
    <xf numFmtId="178" fontId="25" fillId="3" borderId="11" xfId="1" applyNumberFormat="1" applyFont="1" applyFill="1" applyBorder="1" applyAlignment="1">
      <alignment horizontal="center" vertical="center"/>
    </xf>
    <xf numFmtId="178" fontId="26" fillId="4" borderId="12" xfId="1" applyNumberFormat="1" applyFont="1" applyFill="1" applyBorder="1" applyAlignment="1">
      <alignment horizontal="center" vertical="center"/>
    </xf>
    <xf numFmtId="178" fontId="6" fillId="3" borderId="11" xfId="1" applyNumberFormat="1" applyFont="1" applyFill="1" applyBorder="1" applyAlignment="1">
      <alignment horizontal="center" vertical="center"/>
    </xf>
    <xf numFmtId="178" fontId="6" fillId="4" borderId="12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19" fillId="0" borderId="7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19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2" borderId="5" xfId="1" applyNumberFormat="1" applyFont="1" applyFill="1" applyBorder="1" applyAlignment="1">
      <alignment horizontal="center" vertical="center"/>
    </xf>
    <xf numFmtId="0" fontId="4" fillId="5" borderId="10" xfId="1" applyFont="1" applyFill="1" applyBorder="1" applyAlignment="1">
      <alignment horizontal="center" vertical="center"/>
    </xf>
    <xf numFmtId="0" fontId="4" fillId="5" borderId="13" xfId="1" applyFont="1" applyFill="1" applyBorder="1" applyAlignment="1">
      <alignment horizontal="center" vertical="center"/>
    </xf>
    <xf numFmtId="0" fontId="4" fillId="6" borderId="11" xfId="1" applyFont="1" applyFill="1" applyBorder="1" applyAlignment="1">
      <alignment horizontal="center" vertical="center"/>
    </xf>
    <xf numFmtId="0" fontId="4" fillId="6" borderId="12" xfId="1" applyFont="1" applyFill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176" fontId="4" fillId="2" borderId="16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3" fillId="0" borderId="0" xfId="1" applyFont="1" applyAlignment="1">
      <alignment horizontal="left" vertical="center" wrapText="1"/>
    </xf>
    <xf numFmtId="0" fontId="0" fillId="0" borderId="0" xfId="0">
      <alignment vertical="center"/>
    </xf>
  </cellXfs>
  <cellStyles count="2">
    <cellStyle name="標準" xfId="0" builtinId="0"/>
    <cellStyle name="標準 2" xfId="1" xr:uid="{AE254CC9-2BC2-4DAB-9979-9098E537EF26}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44F30-B5D1-4839-B451-F98BBE1EF9C9}">
  <sheetPr>
    <pageSetUpPr fitToPage="1"/>
  </sheetPr>
  <dimension ref="A1:BL242"/>
  <sheetViews>
    <sheetView tabSelected="1" topLeftCell="J1" zoomScale="75" zoomScaleNormal="75" workbookViewId="0">
      <selection activeCell="J1" sqref="J1:L1"/>
    </sheetView>
  </sheetViews>
  <sheetFormatPr defaultRowHeight="21" customHeight="1" x14ac:dyDescent="0.45"/>
  <cols>
    <col min="1" max="1" width="0" style="1" hidden="1" customWidth="1"/>
    <col min="2" max="2" width="5.875" style="1" hidden="1" customWidth="1"/>
    <col min="3" max="4" width="12.75" style="1" hidden="1" customWidth="1"/>
    <col min="5" max="5" width="10.125" style="1" hidden="1" customWidth="1"/>
    <col min="6" max="7" width="0" style="1" hidden="1" customWidth="1"/>
    <col min="8" max="8" width="9.125" style="1" hidden="1" customWidth="1"/>
    <col min="9" max="9" width="9.5" style="1" hidden="1" customWidth="1"/>
    <col min="10" max="10" width="1.25" style="2" customWidth="1"/>
    <col min="11" max="11" width="5.625" style="5" bestFit="1" customWidth="1"/>
    <col min="12" max="12" width="5.625" style="1" customWidth="1"/>
    <col min="13" max="19" width="6" style="1" customWidth="1"/>
    <col min="20" max="21" width="3.625" style="2" hidden="1" customWidth="1"/>
    <col min="22" max="22" width="9.375" style="2" hidden="1" customWidth="1"/>
    <col min="23" max="23" width="3.625" style="2" hidden="1" customWidth="1"/>
    <col min="24" max="24" width="3.875" style="2" hidden="1" customWidth="1"/>
    <col min="25" max="25" width="3.125" style="2" customWidth="1"/>
    <col min="26" max="26" width="5.625" style="6" customWidth="1"/>
    <col min="27" max="27" width="5.625" style="1" customWidth="1"/>
    <col min="28" max="34" width="6" style="1" customWidth="1"/>
    <col min="35" max="36" width="3.625" style="2" hidden="1" customWidth="1"/>
    <col min="37" max="37" width="9.375" style="2" hidden="1" customWidth="1"/>
    <col min="38" max="39" width="3.625" style="2" hidden="1" customWidth="1"/>
    <col min="40" max="41" width="3.625" style="2" customWidth="1"/>
    <col min="42" max="42" width="23" style="3" hidden="1" customWidth="1"/>
    <col min="43" max="43" width="12.75" style="1" bestFit="1" customWidth="1"/>
    <col min="44" max="52" width="5.125" style="1" customWidth="1"/>
    <col min="53" max="53" width="5.125" style="4" customWidth="1"/>
    <col min="54" max="66" width="5.125" style="1" customWidth="1"/>
    <col min="67" max="16384" width="9" style="1"/>
  </cols>
  <sheetData>
    <row r="1" spans="1:64" ht="24" customHeight="1" x14ac:dyDescent="0.45">
      <c r="J1" s="61" t="s">
        <v>40</v>
      </c>
      <c r="K1" s="62"/>
      <c r="L1" s="62"/>
      <c r="M1" s="19"/>
      <c r="N1" s="37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2"/>
      <c r="AA1" s="20"/>
      <c r="AB1" s="20"/>
      <c r="AC1" s="20"/>
      <c r="AD1" s="20"/>
      <c r="AE1" s="23"/>
      <c r="AF1" s="23"/>
      <c r="AG1" s="23"/>
      <c r="AH1" s="23"/>
    </row>
    <row r="2" spans="1:64" ht="27" customHeight="1" x14ac:dyDescent="0.45">
      <c r="J2" s="17"/>
      <c r="K2" s="18"/>
      <c r="L2" s="47"/>
      <c r="M2" s="67" t="s">
        <v>36</v>
      </c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48"/>
      <c r="AH2" s="23"/>
    </row>
    <row r="3" spans="1:64" ht="15" customHeight="1" x14ac:dyDescent="0.45">
      <c r="J3" s="24"/>
      <c r="K3" s="25"/>
      <c r="L3" s="23"/>
      <c r="M3" s="23"/>
      <c r="N3" s="23"/>
      <c r="O3" s="23"/>
      <c r="P3" s="23"/>
      <c r="Q3" s="23"/>
      <c r="R3" s="23"/>
      <c r="S3" s="23"/>
      <c r="T3" s="24"/>
      <c r="U3" s="21"/>
      <c r="V3" s="21"/>
      <c r="W3" s="21"/>
      <c r="X3" s="21"/>
      <c r="Y3" s="21"/>
      <c r="Z3" s="26"/>
      <c r="AA3" s="23"/>
      <c r="AB3" s="23"/>
      <c r="AC3" s="23"/>
      <c r="AD3" s="23"/>
      <c r="AE3" s="23"/>
      <c r="AF3" s="23"/>
      <c r="AG3" s="23"/>
      <c r="AH3" s="23"/>
      <c r="AP3" s="7" t="s">
        <v>6</v>
      </c>
    </row>
    <row r="4" spans="1:64" ht="22.5" customHeight="1" x14ac:dyDescent="0.45">
      <c r="J4" s="24"/>
      <c r="K4" s="25"/>
      <c r="L4" s="49" t="s">
        <v>7</v>
      </c>
      <c r="M4" s="50"/>
      <c r="N4" s="63"/>
      <c r="O4" s="64"/>
      <c r="P4" s="64"/>
      <c r="Q4" s="64"/>
      <c r="R4" s="64"/>
      <c r="S4" s="64"/>
      <c r="T4" s="65"/>
      <c r="U4" s="65"/>
      <c r="V4" s="65"/>
      <c r="W4" s="65"/>
      <c r="X4" s="65"/>
      <c r="Y4" s="66"/>
      <c r="Z4" s="26"/>
      <c r="AA4" s="55" t="s">
        <v>8</v>
      </c>
      <c r="AB4" s="55"/>
      <c r="AC4" s="55"/>
      <c r="AD4" s="55"/>
      <c r="AE4" s="55"/>
      <c r="AF4" s="56">
        <f>COUNTIF(M17:S48,"▲")+COUNTIF(AB17:AH48,"▲")+COUNTIF(M56:S97,"▲")+COUNTIF(AB56:AH97,"▲")+COUNTIF(M105:S146,"▲")+COUNTIF(AB105:AH146,"▲")</f>
        <v>6</v>
      </c>
      <c r="AG4" s="57"/>
      <c r="AH4" s="23"/>
      <c r="AP4" s="7">
        <f>N9+1-N8</f>
        <v>152</v>
      </c>
      <c r="BL4" s="8"/>
    </row>
    <row r="5" spans="1:64" ht="22.5" customHeight="1" x14ac:dyDescent="0.45">
      <c r="J5" s="24"/>
      <c r="K5" s="25"/>
      <c r="L5" s="51"/>
      <c r="M5" s="52"/>
      <c r="N5" s="63"/>
      <c r="O5" s="64"/>
      <c r="P5" s="64"/>
      <c r="Q5" s="64"/>
      <c r="R5" s="64"/>
      <c r="S5" s="64"/>
      <c r="T5" s="65"/>
      <c r="U5" s="65"/>
      <c r="V5" s="65"/>
      <c r="W5" s="65"/>
      <c r="X5" s="65"/>
      <c r="Y5" s="66"/>
      <c r="Z5" s="26"/>
      <c r="AA5" s="55" t="s">
        <v>9</v>
      </c>
      <c r="AB5" s="55"/>
      <c r="AC5" s="55"/>
      <c r="AD5" s="55"/>
      <c r="AE5" s="55"/>
      <c r="AF5" s="58" t="str">
        <f>IF(AP9&gt;0,"未達成","達成")</f>
        <v>達成</v>
      </c>
      <c r="AG5" s="59"/>
      <c r="AH5" s="23"/>
      <c r="AP5" s="9" t="s">
        <v>10</v>
      </c>
      <c r="AQ5" s="3"/>
      <c r="BL5" s="8"/>
    </row>
    <row r="6" spans="1:64" ht="22.5" customHeight="1" x14ac:dyDescent="0.45">
      <c r="J6" s="24"/>
      <c r="K6" s="25"/>
      <c r="L6" s="53"/>
      <c r="M6" s="54"/>
      <c r="N6" s="63"/>
      <c r="O6" s="64"/>
      <c r="P6" s="64"/>
      <c r="Q6" s="64"/>
      <c r="R6" s="64"/>
      <c r="S6" s="64"/>
      <c r="T6" s="65"/>
      <c r="U6" s="65"/>
      <c r="V6" s="65"/>
      <c r="W6" s="65"/>
      <c r="X6" s="65"/>
      <c r="Y6" s="66"/>
      <c r="Z6" s="26"/>
      <c r="AA6" s="55" t="s">
        <v>2</v>
      </c>
      <c r="AB6" s="55"/>
      <c r="AC6" s="55"/>
      <c r="AD6" s="55"/>
      <c r="AE6" s="55"/>
      <c r="AF6" s="60" t="str">
        <f ca="1">IF(OR(SUM(I10:I45)=0,AF5="達成"),"達成","未達成")</f>
        <v>達成</v>
      </c>
      <c r="AG6" s="60"/>
      <c r="AH6" s="23"/>
      <c r="AP6" s="10">
        <f>ROUNDUP(AP4*0.285,0)</f>
        <v>44</v>
      </c>
      <c r="AQ6" s="11"/>
    </row>
    <row r="7" spans="1:64" ht="22.5" customHeight="1" x14ac:dyDescent="0.45">
      <c r="I7" s="1" t="s">
        <v>11</v>
      </c>
      <c r="J7" s="24"/>
      <c r="K7" s="25"/>
      <c r="L7" s="56" t="s">
        <v>12</v>
      </c>
      <c r="M7" s="74"/>
      <c r="N7" s="76"/>
      <c r="O7" s="77"/>
      <c r="P7" s="77"/>
      <c r="Q7" s="77"/>
      <c r="R7" s="77"/>
      <c r="S7" s="77"/>
      <c r="T7" s="78"/>
      <c r="U7" s="78"/>
      <c r="V7" s="78"/>
      <c r="W7" s="78"/>
      <c r="X7" s="78"/>
      <c r="Y7" s="79"/>
      <c r="Z7" s="26"/>
      <c r="AA7" s="55" t="s">
        <v>13</v>
      </c>
      <c r="AB7" s="55"/>
      <c r="AC7" s="55"/>
      <c r="AD7" s="55"/>
      <c r="AE7" s="55"/>
      <c r="AF7" s="60" t="str">
        <f ca="1">IF(OR(AP4-AF4&lt;F46,AF6="達成"),"達成","未達成")</f>
        <v>達成</v>
      </c>
      <c r="AG7" s="60"/>
      <c r="AH7" s="23"/>
    </row>
    <row r="8" spans="1:64" ht="22.5" customHeight="1" x14ac:dyDescent="0.45">
      <c r="I8" s="1" t="s">
        <v>14</v>
      </c>
      <c r="J8" s="24"/>
      <c r="K8" s="25"/>
      <c r="L8" s="56" t="s">
        <v>15</v>
      </c>
      <c r="M8" s="57"/>
      <c r="N8" s="75">
        <v>46113</v>
      </c>
      <c r="O8" s="75"/>
      <c r="P8" s="75"/>
      <c r="Q8" s="23"/>
      <c r="R8" s="23"/>
      <c r="S8" s="23"/>
      <c r="T8" s="24"/>
      <c r="U8" s="24"/>
      <c r="V8" s="24"/>
      <c r="W8" s="24"/>
      <c r="X8" s="24"/>
      <c r="Y8" s="24"/>
      <c r="Z8" s="26"/>
      <c r="AA8" s="27" t="s">
        <v>32</v>
      </c>
      <c r="AB8" s="23"/>
      <c r="AC8" s="27"/>
      <c r="AD8" s="23"/>
      <c r="AE8" s="23"/>
      <c r="AF8" s="23"/>
      <c r="AG8" s="23"/>
      <c r="AH8" s="23"/>
    </row>
    <row r="9" spans="1:64" ht="22.5" customHeight="1" x14ac:dyDescent="0.45">
      <c r="F9" s="1" t="s">
        <v>0</v>
      </c>
      <c r="G9" s="1" t="s">
        <v>1</v>
      </c>
      <c r="H9" s="1" t="s">
        <v>16</v>
      </c>
      <c r="I9" s="1" t="s">
        <v>17</v>
      </c>
      <c r="J9" s="24"/>
      <c r="K9" s="25"/>
      <c r="L9" s="56" t="s">
        <v>18</v>
      </c>
      <c r="M9" s="57"/>
      <c r="N9" s="69">
        <v>46264</v>
      </c>
      <c r="O9" s="69"/>
      <c r="P9" s="69"/>
      <c r="Q9" s="28"/>
      <c r="R9" s="23"/>
      <c r="S9" s="23"/>
      <c r="T9" s="24"/>
      <c r="U9" s="24"/>
      <c r="V9" s="24"/>
      <c r="W9" s="24"/>
      <c r="X9" s="24"/>
      <c r="Y9" s="24"/>
      <c r="Z9" s="26"/>
      <c r="AA9" s="23"/>
      <c r="AB9" s="23"/>
      <c r="AC9" s="23"/>
      <c r="AD9" s="23"/>
      <c r="AE9" s="23"/>
      <c r="AF9" s="23"/>
      <c r="AG9" s="23"/>
      <c r="AH9" s="23"/>
      <c r="AP9" s="2">
        <f>SUM(U49,AJ49,U98,AJ98,U147,AJ147,U196,AJ196,)</f>
        <v>0</v>
      </c>
    </row>
    <row r="10" spans="1:64" ht="21" customHeight="1" x14ac:dyDescent="0.45">
      <c r="A10" s="1">
        <v>1</v>
      </c>
      <c r="B10" s="1">
        <v>1</v>
      </c>
      <c r="C10" s="12">
        <f>N8</f>
        <v>46113</v>
      </c>
      <c r="D10" s="12">
        <f>EOMONTH(C10,0)</f>
        <v>46142</v>
      </c>
      <c r="E10" s="1" t="str">
        <f>TEXT(C10,"YYYY-MM")</f>
        <v>2026-04</v>
      </c>
      <c r="F10" s="1">
        <f ca="1">SUMIF($V$17:$W$48,E10,$W$17:$W$48)</f>
        <v>8</v>
      </c>
      <c r="G10" s="1">
        <f ca="1">SUMIF($V$17:$X$48,E10,$X$17:$X$48)</f>
        <v>0</v>
      </c>
      <c r="H10" s="13">
        <f ca="1">NETWORKDAYS.INTL(C10,D10,"1111100")-G10</f>
        <v>8</v>
      </c>
      <c r="I10" s="1">
        <f ca="1">IF(F10&lt;H10,1,0)</f>
        <v>0</v>
      </c>
      <c r="J10" s="24"/>
      <c r="K10" s="25"/>
      <c r="L10" s="23"/>
      <c r="M10" s="23"/>
      <c r="N10" s="23"/>
      <c r="O10" s="23"/>
      <c r="P10" s="23"/>
      <c r="Q10" s="28"/>
      <c r="R10" s="23"/>
      <c r="S10" s="38"/>
      <c r="T10" s="38"/>
      <c r="U10" s="38"/>
      <c r="V10" s="38"/>
      <c r="W10" s="38"/>
      <c r="X10" s="38"/>
      <c r="Y10" s="80" t="s">
        <v>35</v>
      </c>
      <c r="Z10" s="81"/>
      <c r="AA10" s="81"/>
      <c r="AB10" s="81"/>
      <c r="AC10" s="81"/>
      <c r="AD10" s="81"/>
      <c r="AE10" s="81"/>
      <c r="AF10" s="81"/>
      <c r="AG10" s="81"/>
      <c r="AH10" s="81"/>
    </row>
    <row r="11" spans="1:64" ht="21" customHeight="1" x14ac:dyDescent="0.45">
      <c r="A11" s="1">
        <v>2</v>
      </c>
      <c r="B11" s="1">
        <v>2</v>
      </c>
      <c r="C11" s="12">
        <f>D10+1</f>
        <v>46143</v>
      </c>
      <c r="D11" s="12">
        <f t="shared" ref="D11:D45" si="0">IF(EOMONTH(C11,0)&gt;=$N$9,$N$9,EOMONTH(C11,0))</f>
        <v>46173</v>
      </c>
      <c r="E11" s="1" t="str">
        <f t="shared" ref="E11:E45" si="1">TEXT(C11,"YYYY-MM")</f>
        <v>2026-05</v>
      </c>
      <c r="F11" s="1">
        <f ca="1">SUMIF($V$17:$W$48,E11,$W$17:$W$48)</f>
        <v>10</v>
      </c>
      <c r="G11" s="1">
        <f ca="1">SUMIF($V$17:$X$48,E11,$X$17:$X$48)</f>
        <v>0</v>
      </c>
      <c r="H11" s="13">
        <f t="shared" ref="H11:H24" ca="1" si="2">NETWORKDAYS.INTL(C11,D11,"1111100")-G11</f>
        <v>10</v>
      </c>
      <c r="I11" s="1">
        <f ca="1">IF(F11&lt;H11,1,0)</f>
        <v>0</v>
      </c>
      <c r="J11" s="24"/>
      <c r="K11" s="25"/>
      <c r="L11" s="23"/>
      <c r="M11" s="35" t="s">
        <v>3</v>
      </c>
      <c r="N11" s="36" t="s">
        <v>19</v>
      </c>
      <c r="O11" s="35"/>
      <c r="P11" s="35"/>
      <c r="Q11" s="35"/>
      <c r="R11" s="35"/>
      <c r="S11" s="38"/>
      <c r="T11" s="38"/>
      <c r="U11" s="38"/>
      <c r="V11" s="38"/>
      <c r="W11" s="38"/>
      <c r="X11" s="38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14"/>
      <c r="AJ11" s="14"/>
      <c r="AK11" s="14"/>
      <c r="AL11" s="14"/>
      <c r="AM11" s="14"/>
      <c r="AN11" s="14"/>
    </row>
    <row r="12" spans="1:64" ht="21" customHeight="1" x14ac:dyDescent="0.45">
      <c r="A12" s="1">
        <v>3</v>
      </c>
      <c r="B12" s="1">
        <v>3</v>
      </c>
      <c r="C12" s="12">
        <f>EDATE(C11,1)</f>
        <v>46174</v>
      </c>
      <c r="D12" s="12">
        <f t="shared" si="0"/>
        <v>46203</v>
      </c>
      <c r="E12" s="1" t="str">
        <f t="shared" si="1"/>
        <v>2026-06</v>
      </c>
      <c r="F12" s="1">
        <f ca="1">SUMIF($V$17:$W$48,E12,$W$17:$W$48)+SUMIF($AK$17:$AL$48,E12,$AL$17:$AL$48)</f>
        <v>7</v>
      </c>
      <c r="G12" s="1">
        <f ca="1">SUMIF($V$17:$X$48,E12,$X$17:$X$48)+SUMIF($AK$17:$AM$48,E12,$AM$17:$AM$48)</f>
        <v>1</v>
      </c>
      <c r="H12" s="13">
        <f ca="1">NETWORKDAYS.INTL(C12,D12,"1111100")-G12</f>
        <v>7</v>
      </c>
      <c r="I12" s="1">
        <f ca="1">IF(F12&lt;H12,1,0)</f>
        <v>0</v>
      </c>
      <c r="J12" s="24"/>
      <c r="K12" s="25"/>
      <c r="L12" s="23"/>
      <c r="M12" s="35" t="s">
        <v>4</v>
      </c>
      <c r="N12" s="36" t="s">
        <v>20</v>
      </c>
      <c r="O12" s="35"/>
      <c r="P12" s="35"/>
      <c r="Q12" s="35"/>
      <c r="R12" s="35"/>
      <c r="S12" s="38"/>
      <c r="T12" s="38"/>
      <c r="U12" s="38"/>
      <c r="V12" s="38"/>
      <c r="W12" s="38"/>
      <c r="X12" s="38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14"/>
      <c r="AJ12" s="14"/>
      <c r="AK12" s="14"/>
      <c r="AL12" s="14"/>
      <c r="AM12" s="14"/>
      <c r="AN12" s="14"/>
    </row>
    <row r="13" spans="1:64" ht="21" customHeight="1" x14ac:dyDescent="0.45">
      <c r="A13" s="1">
        <v>4</v>
      </c>
      <c r="B13" s="1">
        <v>4</v>
      </c>
      <c r="C13" s="12">
        <f t="shared" ref="C13:C45" si="3">EDATE(C12,1)</f>
        <v>46204</v>
      </c>
      <c r="D13" s="12">
        <f t="shared" si="0"/>
        <v>46234</v>
      </c>
      <c r="E13" s="1" t="str">
        <f t="shared" si="1"/>
        <v>2026-07</v>
      </c>
      <c r="F13" s="1">
        <f ca="1">SUMIF($V$17:$W$48,E13,$W$17:$W$48)+SUMIF($AK$17:$AL$48,E13,$AL$17:$AL$48)</f>
        <v>8</v>
      </c>
      <c r="G13" s="1">
        <f ca="1">SUMIF($V$17:$X$48,E13,$X$17:$X$48)+SUMIF($AK$17:$AM$48,E13,$AM$17:$AM$48)</f>
        <v>0</v>
      </c>
      <c r="H13" s="13">
        <f ca="1">NETWORKDAYS.INTL(C13,D13,"1111100")-G13</f>
        <v>8</v>
      </c>
      <c r="I13" s="1">
        <f ca="1">IF(F13&lt;H13,1,0)</f>
        <v>0</v>
      </c>
      <c r="J13" s="24"/>
      <c r="K13" s="25"/>
      <c r="L13" s="23"/>
      <c r="M13" s="23"/>
      <c r="N13" s="23"/>
      <c r="O13" s="30"/>
      <c r="P13" s="30"/>
      <c r="Q13" s="30"/>
      <c r="R13" s="30"/>
      <c r="S13" s="38"/>
      <c r="T13" s="38"/>
      <c r="U13" s="38"/>
      <c r="V13" s="38"/>
      <c r="W13" s="38"/>
      <c r="X13" s="38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14"/>
      <c r="AJ13" s="14"/>
      <c r="AK13" s="14"/>
      <c r="AL13" s="14"/>
      <c r="AM13" s="14"/>
      <c r="AN13" s="14"/>
    </row>
    <row r="14" spans="1:64" ht="21" customHeight="1" thickBot="1" x14ac:dyDescent="0.5">
      <c r="A14" s="1">
        <v>1</v>
      </c>
      <c r="B14" s="1">
        <v>5</v>
      </c>
      <c r="C14" s="12">
        <f t="shared" si="3"/>
        <v>46235</v>
      </c>
      <c r="D14" s="12">
        <f t="shared" si="0"/>
        <v>46264</v>
      </c>
      <c r="E14" s="1" t="str">
        <f t="shared" si="1"/>
        <v>2026-08</v>
      </c>
      <c r="F14" s="1">
        <f ca="1">SUMIF($V$17:$W$48,E14,$W$17:$W$48)+SUMIF($AK$17:$AL$48,E14,$AL$17:$AL$48)</f>
        <v>10</v>
      </c>
      <c r="G14" s="1">
        <f ca="1">SUMIF($V$17:$X$48,E14,$X$17:$X$48)+SUMIF($AK$17:$AM$48,E14,$AM$17:$AM$48)</f>
        <v>0</v>
      </c>
      <c r="H14" s="13">
        <f t="shared" ca="1" si="2"/>
        <v>10</v>
      </c>
      <c r="I14" s="1">
        <f ca="1">IF(F14&lt;H14,1,0)</f>
        <v>0</v>
      </c>
      <c r="J14" s="24"/>
      <c r="K14" s="25"/>
      <c r="L14" s="23"/>
      <c r="M14" s="23"/>
      <c r="N14" s="30"/>
      <c r="O14" s="30"/>
      <c r="P14" s="30"/>
      <c r="Q14" s="30"/>
      <c r="R14" s="30"/>
      <c r="S14" s="29"/>
      <c r="T14" s="29"/>
      <c r="U14" s="29"/>
      <c r="V14" s="29"/>
      <c r="W14" s="29"/>
      <c r="X14" s="29"/>
      <c r="Y14" s="29" t="s">
        <v>34</v>
      </c>
      <c r="Z14" s="29"/>
      <c r="AA14" s="29"/>
      <c r="AB14" s="29"/>
      <c r="AC14" s="29"/>
      <c r="AD14" s="29"/>
      <c r="AE14" s="29"/>
      <c r="AF14" s="29"/>
      <c r="AG14" s="29"/>
      <c r="AH14" s="29"/>
      <c r="AI14" s="14"/>
      <c r="AJ14" s="14"/>
      <c r="AK14" s="14"/>
      <c r="AL14" s="14"/>
      <c r="AM14" s="14"/>
      <c r="AN14" s="14"/>
    </row>
    <row r="15" spans="1:64" ht="21" customHeight="1" x14ac:dyDescent="0.45">
      <c r="A15" s="1">
        <v>2</v>
      </c>
      <c r="B15" s="1">
        <v>6</v>
      </c>
      <c r="C15" s="12">
        <f t="shared" si="3"/>
        <v>46266</v>
      </c>
      <c r="D15" s="12">
        <f t="shared" si="0"/>
        <v>46264</v>
      </c>
      <c r="E15" s="1" t="str">
        <f t="shared" si="1"/>
        <v>2026-09</v>
      </c>
      <c r="F15" s="1">
        <f ca="1">SUMIF($AK$17:$AL$48,E15,$AL$17:$AL$48)</f>
        <v>0</v>
      </c>
      <c r="G15" s="1">
        <f ca="1">SUMIF($AK$17:$AM$48,E15,$AM$17:$AM$48)</f>
        <v>0</v>
      </c>
      <c r="H15" s="13">
        <f t="shared" ca="1" si="2"/>
        <v>-1</v>
      </c>
      <c r="I15" s="1">
        <f t="shared" ref="I15:I45" ca="1" si="4">IF(F15&lt;H15,1,0)</f>
        <v>0</v>
      </c>
      <c r="J15" s="25"/>
      <c r="K15" s="25"/>
      <c r="L15" s="70" t="s">
        <v>21</v>
      </c>
      <c r="M15" s="72" t="str">
        <f>"実施状況（"&amp;YEAR(M17)&amp;"年～）"</f>
        <v>実施状況（2026年～）</v>
      </c>
      <c r="N15" s="72"/>
      <c r="O15" s="72"/>
      <c r="P15" s="72"/>
      <c r="Q15" s="72"/>
      <c r="R15" s="72"/>
      <c r="S15" s="73"/>
      <c r="T15" s="24"/>
      <c r="U15" s="24"/>
      <c r="V15" s="25"/>
      <c r="W15" s="24"/>
      <c r="X15" s="24"/>
      <c r="Y15" s="24"/>
      <c r="Z15" s="26"/>
      <c r="AA15" s="70" t="s">
        <v>21</v>
      </c>
      <c r="AB15" s="72" t="str">
        <f>"実施状況（"&amp;YEAR(AB17)&amp;"年～）"</f>
        <v>実施状況（2026年～）</v>
      </c>
      <c r="AC15" s="72"/>
      <c r="AD15" s="72"/>
      <c r="AE15" s="72"/>
      <c r="AF15" s="72"/>
      <c r="AG15" s="72"/>
      <c r="AH15" s="73"/>
      <c r="AO15" s="15"/>
    </row>
    <row r="16" spans="1:64" ht="21" customHeight="1" thickBot="1" x14ac:dyDescent="0.5">
      <c r="A16" s="1">
        <v>3</v>
      </c>
      <c r="B16" s="1">
        <v>7</v>
      </c>
      <c r="C16" s="12">
        <f t="shared" si="3"/>
        <v>46296</v>
      </c>
      <c r="D16" s="12">
        <f t="shared" si="0"/>
        <v>46264</v>
      </c>
      <c r="E16" s="1" t="str">
        <f t="shared" si="1"/>
        <v>2026-10</v>
      </c>
      <c r="F16" s="1">
        <f ca="1">SUMIF($V$56:$W$97,E16,$W$56:$W$97)+SUMIF($AK$17:$AL$48,E16,$AL$17:$AL$48)</f>
        <v>0</v>
      </c>
      <c r="G16" s="1">
        <f ca="1">SUMIF($V$56:$X$97,E16,$X$56:$X$97)+SUMIF($AK$17:$AM$48,E16,$AM$17:$AM$48)</f>
        <v>0</v>
      </c>
      <c r="H16" s="13">
        <f t="shared" ca="1" si="2"/>
        <v>-9</v>
      </c>
      <c r="I16" s="1">
        <f t="shared" ca="1" si="4"/>
        <v>0</v>
      </c>
      <c r="J16" s="25"/>
      <c r="K16" s="24" t="s">
        <v>22</v>
      </c>
      <c r="L16" s="71"/>
      <c r="M16" s="39" t="s">
        <v>23</v>
      </c>
      <c r="N16" s="39" t="s">
        <v>24</v>
      </c>
      <c r="O16" s="39" t="s">
        <v>25</v>
      </c>
      <c r="P16" s="39" t="s">
        <v>26</v>
      </c>
      <c r="Q16" s="39" t="s">
        <v>27</v>
      </c>
      <c r="R16" s="40" t="s">
        <v>28</v>
      </c>
      <c r="S16" s="41" t="s">
        <v>29</v>
      </c>
      <c r="T16" s="31" t="s">
        <v>21</v>
      </c>
      <c r="U16" s="24" t="s">
        <v>30</v>
      </c>
      <c r="V16" s="24" t="s">
        <v>31</v>
      </c>
      <c r="W16" s="31" t="s">
        <v>0</v>
      </c>
      <c r="X16" s="31" t="s">
        <v>1</v>
      </c>
      <c r="Y16" s="31"/>
      <c r="Z16" s="35" t="s">
        <v>22</v>
      </c>
      <c r="AA16" s="71"/>
      <c r="AB16" s="39" t="s">
        <v>23</v>
      </c>
      <c r="AC16" s="39" t="s">
        <v>24</v>
      </c>
      <c r="AD16" s="39" t="s">
        <v>25</v>
      </c>
      <c r="AE16" s="39" t="s">
        <v>26</v>
      </c>
      <c r="AF16" s="39" t="s">
        <v>27</v>
      </c>
      <c r="AG16" s="40" t="s">
        <v>28</v>
      </c>
      <c r="AH16" s="41" t="s">
        <v>29</v>
      </c>
      <c r="AI16" s="15" t="s">
        <v>21</v>
      </c>
      <c r="AJ16" s="2" t="s">
        <v>30</v>
      </c>
      <c r="AK16" s="2" t="s">
        <v>31</v>
      </c>
      <c r="AL16" s="15" t="s">
        <v>0</v>
      </c>
      <c r="AM16" s="2" t="s">
        <v>1</v>
      </c>
      <c r="AO16" s="15"/>
    </row>
    <row r="17" spans="1:53" ht="21" customHeight="1" x14ac:dyDescent="0.45">
      <c r="A17" s="1">
        <v>4</v>
      </c>
      <c r="B17" s="1">
        <v>8</v>
      </c>
      <c r="C17" s="12">
        <f t="shared" si="3"/>
        <v>46327</v>
      </c>
      <c r="D17" s="12">
        <f t="shared" si="0"/>
        <v>46264</v>
      </c>
      <c r="E17" s="1" t="str">
        <f t="shared" si="1"/>
        <v>2026-11</v>
      </c>
      <c r="F17" s="1">
        <f ca="1">SUMIF($V$56:$W$97,E17,$W$56:$W$97)+SUMIF($AK$17:$AL$48,E17,$AL$17:$AL$48)</f>
        <v>0</v>
      </c>
      <c r="G17" s="1">
        <f ca="1">SUMIF($V$56:$X$97,E17,$X$56:$X$97)+SUMIF($AK$17:$AM$48,E17,$AM$17:$AM$48)</f>
        <v>0</v>
      </c>
      <c r="H17" s="13">
        <f t="shared" ca="1" si="2"/>
        <v>-19</v>
      </c>
      <c r="I17" s="1">
        <f t="shared" ca="1" si="4"/>
        <v>0</v>
      </c>
      <c r="J17" s="31"/>
      <c r="K17" s="31"/>
      <c r="L17" s="70">
        <v>1</v>
      </c>
      <c r="M17" s="42">
        <f>N8-WEEKDAY(N8,2)+1</f>
        <v>46111</v>
      </c>
      <c r="N17" s="42">
        <f t="shared" ref="N17:S17" si="5">M17+1</f>
        <v>46112</v>
      </c>
      <c r="O17" s="42">
        <f t="shared" si="5"/>
        <v>46113</v>
      </c>
      <c r="P17" s="42">
        <f t="shared" si="5"/>
        <v>46114</v>
      </c>
      <c r="Q17" s="42">
        <f t="shared" si="5"/>
        <v>46115</v>
      </c>
      <c r="R17" s="43">
        <f t="shared" si="5"/>
        <v>46116</v>
      </c>
      <c r="S17" s="44">
        <f t="shared" si="5"/>
        <v>46117</v>
      </c>
      <c r="T17" s="31">
        <f>COUNTIF(R18:S18,"▲")</f>
        <v>0</v>
      </c>
      <c r="U17" s="31"/>
      <c r="V17" s="31" t="str">
        <f>TEXT(N8,"YYYY-MM")</f>
        <v>2026-04</v>
      </c>
      <c r="W17" s="31" cm="1">
        <f t="array" ref="W17">SUMPRODUCT((M17:S17&gt;=$N$8)*(M17:S17 &lt;= $N$9)*(TEXT(M17:S17,"yyyy-mm")=V17)*(M18:S18 = "●"))</f>
        <v>2</v>
      </c>
      <c r="X17" s="31" cm="1">
        <f t="array" ref="X17">SUMPRODUCT((R17:S17&gt;=$N$8)*(R17:S17 &lt;= $N$9)*(TEXT(R17:S17,"yyyy-mm")=V17)*(R18:S18 = "▲"))</f>
        <v>0</v>
      </c>
      <c r="Y17" s="31"/>
      <c r="Z17" s="31"/>
      <c r="AA17" s="70">
        <v>17</v>
      </c>
      <c r="AB17" s="42">
        <f>S47+1</f>
        <v>46223</v>
      </c>
      <c r="AC17" s="42">
        <f t="shared" ref="AC17:AH17" si="6">AB17+1</f>
        <v>46224</v>
      </c>
      <c r="AD17" s="42">
        <f t="shared" si="6"/>
        <v>46225</v>
      </c>
      <c r="AE17" s="42">
        <f t="shared" si="6"/>
        <v>46226</v>
      </c>
      <c r="AF17" s="42">
        <f t="shared" si="6"/>
        <v>46227</v>
      </c>
      <c r="AG17" s="43">
        <f t="shared" si="6"/>
        <v>46228</v>
      </c>
      <c r="AH17" s="44">
        <f t="shared" si="6"/>
        <v>46229</v>
      </c>
      <c r="AI17" s="15">
        <f>COUNTIF(AG18:AH18,"▲")</f>
        <v>0</v>
      </c>
      <c r="AJ17" s="15"/>
      <c r="AK17" s="15" t="str">
        <f>TEXT(AB17,"YYYY-MM")</f>
        <v>2026-07</v>
      </c>
      <c r="AL17" s="15" cm="1">
        <f t="array" ref="AL17">SUMPRODUCT((AB17:AH17&gt;=$N$8)*(AB17:AH17 &lt;= $N$9)*(TEXT(AB17:AH17,"yyyy-mm")=AK17)*(AB18:AH18 = "●"))</f>
        <v>2</v>
      </c>
      <c r="AM17" s="15" cm="1">
        <f t="array" ref="AM17">SUMPRODUCT((AG17:AH17&gt;=$N$8)*(AG17:AH17 &lt;= $N$9)*(TEXT(AG17:AH17,"yyyy-mm")=AK17)*(AG18:AH18 = "▲"))</f>
        <v>0</v>
      </c>
      <c r="AN17" s="15"/>
      <c r="AO17" s="15"/>
    </row>
    <row r="18" spans="1:53" s="3" customFormat="1" ht="21" customHeight="1" thickBot="1" x14ac:dyDescent="0.5">
      <c r="A18" s="1">
        <v>1</v>
      </c>
      <c r="B18" s="1">
        <v>9</v>
      </c>
      <c r="C18" s="12">
        <f t="shared" si="3"/>
        <v>46357</v>
      </c>
      <c r="D18" s="12">
        <f t="shared" si="0"/>
        <v>46264</v>
      </c>
      <c r="E18" s="1" t="str">
        <f t="shared" si="1"/>
        <v>2026-12</v>
      </c>
      <c r="F18" s="1">
        <f ca="1">SUMIF($AK$17:$AL$48,E18,$AL$17:$AL$48)+SUMIF($V$56:$W$97,E18,$W$56:$W$97)</f>
        <v>0</v>
      </c>
      <c r="G18" s="1">
        <f ca="1">SUMIF($AK$17:$AM$48,E18,$AM$17:$AM$48)+SUMIF($V$56:$X$97,E18,$X$56:$X$97)</f>
        <v>0</v>
      </c>
      <c r="H18" s="13">
        <f t="shared" ca="1" si="2"/>
        <v>-27</v>
      </c>
      <c r="I18" s="1">
        <f t="shared" ca="1" si="4"/>
        <v>0</v>
      </c>
      <c r="J18" s="31"/>
      <c r="K18" s="31" t="str">
        <f>IF(U18=0,"OK","NG")</f>
        <v>OK</v>
      </c>
      <c r="L18" s="71"/>
      <c r="M18" s="32"/>
      <c r="N18" s="32"/>
      <c r="O18" s="32"/>
      <c r="P18" s="32"/>
      <c r="Q18" s="32"/>
      <c r="R18" s="33" t="s">
        <v>33</v>
      </c>
      <c r="S18" s="34" t="s">
        <v>33</v>
      </c>
      <c r="T18" s="31">
        <f>IF($S$17+1-$N$8&lt;=5,2,COUNTIF(M18:S18,"●"))</f>
        <v>2</v>
      </c>
      <c r="U18" s="31">
        <f>IF(T18&lt;2-T17,1,0)</f>
        <v>0</v>
      </c>
      <c r="V18" s="31" t="str">
        <f>TEXT(S17,"YYYY-MM")</f>
        <v>2026-04</v>
      </c>
      <c r="W18" s="31" cm="1">
        <f t="array" ref="W18">IF(V18=V17,0,SUMPRODUCT((M17:S17&gt;=$N$8)*(M17:S17 &lt;= $N$9)*(TEXT(M17:S17,"yyyy-mm")=V18)*(M18:S18 = "●")))</f>
        <v>0</v>
      </c>
      <c r="X18" s="31" cm="1">
        <f t="array" ref="X18">IF(V18=V17,0,SUMPRODUCT((M17:S17&gt;=$N$8)*(M17:S17 &lt;= $N$9)*(TEXT(M17:S17,"yyyy-mm")=V18)*(M18:S18 = "▲")))</f>
        <v>0</v>
      </c>
      <c r="Y18" s="31"/>
      <c r="Z18" s="31" t="str">
        <f>IF(AJ18=0,"OK","NG")</f>
        <v>OK</v>
      </c>
      <c r="AA18" s="71"/>
      <c r="AB18" s="32"/>
      <c r="AC18" s="32"/>
      <c r="AD18" s="32"/>
      <c r="AE18" s="32"/>
      <c r="AF18" s="32"/>
      <c r="AG18" s="33" t="s">
        <v>3</v>
      </c>
      <c r="AH18" s="34" t="s">
        <v>3</v>
      </c>
      <c r="AI18" s="15">
        <f>IF($N$9-AB17-AI17&lt;=5,2,COUNTIF(AB18:AH18,"●"))</f>
        <v>2</v>
      </c>
      <c r="AJ18" s="15">
        <f>IF(AI18&lt;2-AI17,1,0)</f>
        <v>0</v>
      </c>
      <c r="AK18" s="15" t="str">
        <f>TEXT(AH17,"YYYY-MM")</f>
        <v>2026-07</v>
      </c>
      <c r="AL18" s="15" cm="1">
        <f t="array" ref="AL18">IF(AK18=AK17,0,SUMPRODUCT((AB17:AH17&gt;=$N$8)*(AB17:AH17 &lt;= $N$9)*(TEXT(AB17:AH17,"yyyy-mm")=AK18)*(AB18:AH18 = "●")))</f>
        <v>0</v>
      </c>
      <c r="AM18" s="15" cm="1">
        <f t="array" ref="AM18">IF(AK18=AK17,0,SUMPRODUCT((AB17:AH17&gt;=$N$8)*(AB17:AH17 &lt;= $N$9)*(TEXT(AB17:AH17,"yyyy-mm")=AK18)*(AB18:AH18 = "▲")))</f>
        <v>0</v>
      </c>
      <c r="AN18" s="15"/>
      <c r="AO18" s="15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4"/>
    </row>
    <row r="19" spans="1:53" s="3" customFormat="1" ht="21" customHeight="1" x14ac:dyDescent="0.45">
      <c r="A19" s="1">
        <v>2</v>
      </c>
      <c r="B19" s="1">
        <v>10</v>
      </c>
      <c r="C19" s="12">
        <f t="shared" si="3"/>
        <v>46388</v>
      </c>
      <c r="D19" s="12">
        <f t="shared" si="0"/>
        <v>46264</v>
      </c>
      <c r="E19" s="1" t="str">
        <f t="shared" si="1"/>
        <v>2027-01</v>
      </c>
      <c r="F19" s="1">
        <f ca="1">SUMIF($V$56:$W$97,E19,$W$56:$W$97)</f>
        <v>0</v>
      </c>
      <c r="G19" s="1">
        <f ca="1">SUMIF($V$56:$X$97,E19,$X$56:$X$97)</f>
        <v>0</v>
      </c>
      <c r="H19" s="13">
        <f t="shared" ca="1" si="2"/>
        <v>-35</v>
      </c>
      <c r="I19" s="1">
        <f t="shared" ca="1" si="4"/>
        <v>0</v>
      </c>
      <c r="J19" s="31"/>
      <c r="K19" s="31"/>
      <c r="L19" s="70">
        <v>2</v>
      </c>
      <c r="M19" s="42">
        <f>S17+1</f>
        <v>46118</v>
      </c>
      <c r="N19" s="42">
        <f>M19+1</f>
        <v>46119</v>
      </c>
      <c r="O19" s="42">
        <f t="shared" ref="O19:Q19" si="7">N19+1</f>
        <v>46120</v>
      </c>
      <c r="P19" s="42">
        <f t="shared" si="7"/>
        <v>46121</v>
      </c>
      <c r="Q19" s="42">
        <f t="shared" si="7"/>
        <v>46122</v>
      </c>
      <c r="R19" s="43">
        <f>Q19+1</f>
        <v>46123</v>
      </c>
      <c r="S19" s="44">
        <f>R19+1</f>
        <v>46124</v>
      </c>
      <c r="T19" s="31">
        <f>COUNTIF(R20:S20,"▲")</f>
        <v>0</v>
      </c>
      <c r="U19" s="31"/>
      <c r="V19" s="31" t="str">
        <f>TEXT(M19,"YYYY-MM")</f>
        <v>2026-04</v>
      </c>
      <c r="W19" s="31" cm="1">
        <f t="array" ref="W19">SUMPRODUCT((M19:S19&gt;=$N$8)*(M19:S19 &lt;= $N$9)*(TEXT(M19:S19,"yyyy-mm")=V19)*(M20:S20 = "●"))</f>
        <v>2</v>
      </c>
      <c r="X19" s="31" cm="1">
        <f t="array" ref="X19">SUMPRODUCT((R19:S19&gt;=$N$8)*(R19:S19 &lt;= $N$9)*(TEXT(R19:S19,"yyyy-mm")=V19)*(R20:S20 = "▲"))</f>
        <v>0</v>
      </c>
      <c r="Y19" s="31"/>
      <c r="Z19" s="31"/>
      <c r="AA19" s="70">
        <v>18</v>
      </c>
      <c r="AB19" s="42">
        <f>AH17+1</f>
        <v>46230</v>
      </c>
      <c r="AC19" s="42">
        <f t="shared" ref="AC19:AH19" si="8">AB19+1</f>
        <v>46231</v>
      </c>
      <c r="AD19" s="42">
        <f t="shared" si="8"/>
        <v>46232</v>
      </c>
      <c r="AE19" s="42">
        <f t="shared" si="8"/>
        <v>46233</v>
      </c>
      <c r="AF19" s="42">
        <f t="shared" si="8"/>
        <v>46234</v>
      </c>
      <c r="AG19" s="43">
        <f t="shared" si="8"/>
        <v>46235</v>
      </c>
      <c r="AH19" s="44">
        <f t="shared" si="8"/>
        <v>46236</v>
      </c>
      <c r="AI19" s="15">
        <f>COUNTIF(AG20:AH20,"▲")</f>
        <v>0</v>
      </c>
      <c r="AJ19" s="15"/>
      <c r="AK19" s="15" t="str">
        <f>TEXT(AB19,"YYYY-MM")</f>
        <v>2026-07</v>
      </c>
      <c r="AL19" s="15" cm="1">
        <f t="array" ref="AL19">SUMPRODUCT((AB19:AH19&gt;=$N$8)*(AB19:AH19 &lt;= $N$9)*(TEXT(AB19:AH19,"yyyy-mm")=AK19)*(AB20:AH20 = "●"))</f>
        <v>0</v>
      </c>
      <c r="AM19" s="15" cm="1">
        <f t="array" ref="AM19">SUMPRODUCT((AG19:AH19&gt;=$N$8)*(AG19:AH19 &lt;= $N$9)*(TEXT(AG19:AH19,"yyyy-mm")=AK19)*(AG20:AH20 = "▲"))</f>
        <v>0</v>
      </c>
      <c r="AN19" s="15"/>
      <c r="AO19" s="15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4"/>
    </row>
    <row r="20" spans="1:53" s="3" customFormat="1" ht="21" customHeight="1" thickBot="1" x14ac:dyDescent="0.5">
      <c r="A20" s="1">
        <v>3</v>
      </c>
      <c r="B20" s="1">
        <v>11</v>
      </c>
      <c r="C20" s="12">
        <f t="shared" si="3"/>
        <v>46419</v>
      </c>
      <c r="D20" s="12">
        <f t="shared" si="0"/>
        <v>46264</v>
      </c>
      <c r="E20" s="1" t="str">
        <f t="shared" si="1"/>
        <v>2027-02</v>
      </c>
      <c r="F20" s="1">
        <f ca="1">SUMIF($V$56:$W$97,E20,$W$56:$W$97)</f>
        <v>0</v>
      </c>
      <c r="G20" s="1">
        <f ca="1">SUMIF($V$56:$X$97,E20,$X$56:$X$97)</f>
        <v>0</v>
      </c>
      <c r="H20" s="13">
        <f t="shared" ca="1" si="2"/>
        <v>-45</v>
      </c>
      <c r="I20" s="1">
        <f t="shared" ca="1" si="4"/>
        <v>0</v>
      </c>
      <c r="J20" s="31"/>
      <c r="K20" s="31" t="str">
        <f t="shared" ref="K20" si="9">IF(U20=0,"OK","NG")</f>
        <v>OK</v>
      </c>
      <c r="L20" s="71"/>
      <c r="M20" s="32"/>
      <c r="N20" s="32"/>
      <c r="O20" s="32"/>
      <c r="P20" s="32"/>
      <c r="Q20" s="32"/>
      <c r="R20" s="33" t="s">
        <v>33</v>
      </c>
      <c r="S20" s="34" t="s">
        <v>33</v>
      </c>
      <c r="T20" s="31">
        <f>IF($N$9-M19-T19&lt;=5,2,COUNTIF(M20:S20,"●"))</f>
        <v>2</v>
      </c>
      <c r="U20" s="31">
        <f>IF(T20&lt;2-T19,1,0)</f>
        <v>0</v>
      </c>
      <c r="V20" s="31" t="str">
        <f>TEXT(S19,"YYYY-MM")</f>
        <v>2026-04</v>
      </c>
      <c r="W20" s="31" cm="1">
        <f t="array" ref="W20">IF(V20=V19,0,SUMPRODUCT((M19:S19&gt;=$N$8)*(M19:S19 &lt;= $N$9)*(TEXT(M19:S19,"yyyy-mm")=V20)*(M20:S20 = "●")))</f>
        <v>0</v>
      </c>
      <c r="X20" s="31" cm="1">
        <f t="array" ref="X20">IF(V20=V19,0,SUMPRODUCT((M19:S19&gt;=$N$8)*(M19:S19 &lt;= $N$9)*(TEXT(M19:S19,"yyyy-mm")=V20)*(M20:S20 = "▲")))</f>
        <v>0</v>
      </c>
      <c r="Y20" s="31"/>
      <c r="Z20" s="31" t="str">
        <f t="shared" ref="Z20" si="10">IF(AJ20=0,"OK","NG")</f>
        <v>OK</v>
      </c>
      <c r="AA20" s="71"/>
      <c r="AB20" s="32"/>
      <c r="AC20" s="32"/>
      <c r="AD20" s="32"/>
      <c r="AE20" s="32"/>
      <c r="AF20" s="32"/>
      <c r="AG20" s="33" t="s">
        <v>3</v>
      </c>
      <c r="AH20" s="34" t="s">
        <v>3</v>
      </c>
      <c r="AI20" s="15">
        <f>IF($N$9-AB19-AI19&lt;=5,2,COUNTIF(AB20:AH20,"●"))</f>
        <v>2</v>
      </c>
      <c r="AJ20" s="15">
        <f>IF(AI20&lt;2-AI19,1,0)</f>
        <v>0</v>
      </c>
      <c r="AK20" s="15" t="str">
        <f>TEXT(AH19,"YYYY-MM")</f>
        <v>2026-08</v>
      </c>
      <c r="AL20" s="15" cm="1">
        <f t="array" ref="AL20">IF(AK20=AK19,0,SUMPRODUCT((AB19:AH19&gt;=$N$8)*(AB19:AH19 &lt;= $N$9)*(TEXT(AB19:AH19,"yyyy-mm")=AK20)*(AB20:AH20 = "●")))</f>
        <v>2</v>
      </c>
      <c r="AM20" s="15" cm="1">
        <f t="array" ref="AM20">IF(AK20=AK19,0,SUMPRODUCT((AB19:AH19&gt;=$N$8)*(AB19:AH19 &lt;= $N$9)*(TEXT(AB19:AH19,"yyyy-mm")=AK20)*(AB20:AH20 = "▲")))</f>
        <v>0</v>
      </c>
      <c r="AN20" s="15"/>
      <c r="AO20" s="15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4"/>
    </row>
    <row r="21" spans="1:53" s="3" customFormat="1" ht="21" customHeight="1" x14ac:dyDescent="0.45">
      <c r="A21" s="1">
        <v>4</v>
      </c>
      <c r="B21" s="1">
        <v>12</v>
      </c>
      <c r="C21" s="12">
        <f t="shared" si="3"/>
        <v>46447</v>
      </c>
      <c r="D21" s="12">
        <f t="shared" si="0"/>
        <v>46264</v>
      </c>
      <c r="E21" s="1" t="str">
        <f t="shared" si="1"/>
        <v>2027-03</v>
      </c>
      <c r="F21" s="1">
        <f ca="1">SUMIF($AK$56:$AL$97,E21,$AL$56:$AL$97)+SUMIF($V$56:$W$97,E21,$W$56:$W$97)</f>
        <v>0</v>
      </c>
      <c r="G21" s="1">
        <f ca="1">SUMIF($AK$56:$AM$97,E21,$AM$56:$AM$97)+SUMIF($V$56:$X$97,E21,$X$56:$X$97)</f>
        <v>0</v>
      </c>
      <c r="H21" s="13">
        <f t="shared" ca="1" si="2"/>
        <v>-53</v>
      </c>
      <c r="I21" s="1">
        <f t="shared" ca="1" si="4"/>
        <v>0</v>
      </c>
      <c r="J21" s="31"/>
      <c r="K21" s="31"/>
      <c r="L21" s="70">
        <v>3</v>
      </c>
      <c r="M21" s="42">
        <f>S19+1</f>
        <v>46125</v>
      </c>
      <c r="N21" s="42">
        <f>M21+1</f>
        <v>46126</v>
      </c>
      <c r="O21" s="42">
        <f t="shared" ref="O21:Q21" si="11">N21+1</f>
        <v>46127</v>
      </c>
      <c r="P21" s="42">
        <f t="shared" si="11"/>
        <v>46128</v>
      </c>
      <c r="Q21" s="42">
        <f t="shared" si="11"/>
        <v>46129</v>
      </c>
      <c r="R21" s="43">
        <f>Q21+1</f>
        <v>46130</v>
      </c>
      <c r="S21" s="44">
        <f>R21+1</f>
        <v>46131</v>
      </c>
      <c r="T21" s="31">
        <f t="shared" ref="T21" si="12">COUNTIF(R22:S22,"▲")</f>
        <v>0</v>
      </c>
      <c r="U21" s="31"/>
      <c r="V21" s="31" t="str">
        <f>TEXT(M21,"YYYY-MM")</f>
        <v>2026-04</v>
      </c>
      <c r="W21" s="31" cm="1">
        <f t="array" ref="W21">SUMPRODUCT((M21:S21&gt;=$N$8)*(M21:S21 &lt;= $N$9)*(TEXT(M21:S21,"yyyy-mm")=V21)*(M22:S22 = "●"))</f>
        <v>2</v>
      </c>
      <c r="X21" s="31" cm="1">
        <f t="array" ref="X21">SUMPRODUCT((R21:S21&gt;=$N$8)*(R21:S21 &lt;= $N$9)*(TEXT(R21:S21,"yyyy-mm")=V21)*(R22:S22 = "▲"))</f>
        <v>0</v>
      </c>
      <c r="Y21" s="31"/>
      <c r="Z21" s="31"/>
      <c r="AA21" s="70">
        <v>19</v>
      </c>
      <c r="AB21" s="42">
        <f>AH19+1</f>
        <v>46237</v>
      </c>
      <c r="AC21" s="42">
        <f t="shared" ref="AC21:AH21" si="13">AB21+1</f>
        <v>46238</v>
      </c>
      <c r="AD21" s="42">
        <f t="shared" si="13"/>
        <v>46239</v>
      </c>
      <c r="AE21" s="42">
        <f t="shared" si="13"/>
        <v>46240</v>
      </c>
      <c r="AF21" s="42">
        <f t="shared" si="13"/>
        <v>46241</v>
      </c>
      <c r="AG21" s="43">
        <f t="shared" si="13"/>
        <v>46242</v>
      </c>
      <c r="AH21" s="44">
        <f t="shared" si="13"/>
        <v>46243</v>
      </c>
      <c r="AI21" s="15">
        <f>COUNTIF(AG22:AH22,"▲")</f>
        <v>0</v>
      </c>
      <c r="AJ21" s="15"/>
      <c r="AK21" s="15" t="str">
        <f>TEXT(AB21,"YYYY-MM")</f>
        <v>2026-08</v>
      </c>
      <c r="AL21" s="15" cm="1">
        <f t="array" ref="AL21">SUMPRODUCT((AB21:AH21&gt;=$N$8)*(AB21:AH21 &lt;= $N$9)*(TEXT(AB21:AH21,"yyyy-mm")=AK21)*(AB22:AH22 = "●"))</f>
        <v>2</v>
      </c>
      <c r="AM21" s="15" cm="1">
        <f t="array" ref="AM21">SUMPRODUCT((AG21:AH21&gt;=$N$8)*(AG21:AH21 &lt;= $N$9)*(TEXT(AG21:AH21,"yyyy-mm")=AK21)*(AG22:AH22 = "▲"))</f>
        <v>0</v>
      </c>
      <c r="AN21" s="15"/>
      <c r="AO21" s="15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4"/>
    </row>
    <row r="22" spans="1:53" s="3" customFormat="1" ht="21" customHeight="1" thickBot="1" x14ac:dyDescent="0.5">
      <c r="A22" s="1">
        <v>5</v>
      </c>
      <c r="B22" s="1">
        <v>13</v>
      </c>
      <c r="C22" s="12">
        <f t="shared" si="3"/>
        <v>46478</v>
      </c>
      <c r="D22" s="12">
        <f t="shared" si="0"/>
        <v>46264</v>
      </c>
      <c r="E22" s="1" t="str">
        <f t="shared" si="1"/>
        <v>2027-04</v>
      </c>
      <c r="F22" s="1">
        <f ca="1">SUMIF($AK$56:$AL$97,E22,$AL$56:$AL$97)+SUMIF($V$56:$W$97,E22,$W$56:$W$97)</f>
        <v>0</v>
      </c>
      <c r="G22" s="1">
        <f ca="1">SUMIF($AK$56:$AM$97,E22,$AM$56:$AM$97)+SUMIF($V$56:$X$97,E22,$X$56:$X$97)</f>
        <v>0</v>
      </c>
      <c r="H22" s="13">
        <f t="shared" ca="1" si="2"/>
        <v>-61</v>
      </c>
      <c r="I22" s="1">
        <f t="shared" ca="1" si="4"/>
        <v>0</v>
      </c>
      <c r="J22" s="31"/>
      <c r="K22" s="31" t="str">
        <f t="shared" ref="K22" si="14">IF(U22=0,"OK","NG")</f>
        <v>OK</v>
      </c>
      <c r="L22" s="71"/>
      <c r="M22" s="32"/>
      <c r="N22" s="32"/>
      <c r="O22" s="32"/>
      <c r="P22" s="32"/>
      <c r="Q22" s="32"/>
      <c r="R22" s="33" t="s">
        <v>3</v>
      </c>
      <c r="S22" s="34" t="s">
        <v>3</v>
      </c>
      <c r="T22" s="31">
        <f t="shared" ref="T22" si="15">IF($N$9-M21-T21&lt;=5,2,COUNTIF(M22:S22,"●"))</f>
        <v>2</v>
      </c>
      <c r="U22" s="31">
        <f>IF(T22&lt;2-T21,1,0)</f>
        <v>0</v>
      </c>
      <c r="V22" s="31" t="str">
        <f>TEXT(S21,"YYYY-MM")</f>
        <v>2026-04</v>
      </c>
      <c r="W22" s="31" cm="1">
        <f t="array" ref="W22">IF(V22=V21,0,SUMPRODUCT((M21:S21&gt;=$N$8)*(M21:S21 &lt;= $N$9)*(TEXT(M21:S21,"yyyy-mm")=V22)*(M22:S22 = "●")))</f>
        <v>0</v>
      </c>
      <c r="X22" s="31" cm="1">
        <f t="array" ref="X22">IF(V22=V21,0,SUMPRODUCT((M21:S21&gt;=$N$8)*(M21:S21 &lt;= $N$9)*(TEXT(M21:S21,"yyyy-mm")=V22)*(M22:S22 = "▲")))</f>
        <v>0</v>
      </c>
      <c r="Y22" s="31"/>
      <c r="Z22" s="31" t="str">
        <f t="shared" ref="Z22" si="16">IF(AJ22=0,"OK","NG")</f>
        <v>OK</v>
      </c>
      <c r="AA22" s="71"/>
      <c r="AB22" s="32"/>
      <c r="AC22" s="32"/>
      <c r="AD22" s="32"/>
      <c r="AE22" s="32"/>
      <c r="AF22" s="32"/>
      <c r="AG22" s="33" t="s">
        <v>3</v>
      </c>
      <c r="AH22" s="34" t="s">
        <v>3</v>
      </c>
      <c r="AI22" s="15">
        <f>IF($N$9-AB21-AI21&lt;=5,2,COUNTIF(AB22:AH22,"●"))</f>
        <v>2</v>
      </c>
      <c r="AJ22" s="15">
        <f>IF(AI22&lt;2-AI21,1,0)</f>
        <v>0</v>
      </c>
      <c r="AK22" s="15" t="str">
        <f>TEXT(AH21,"YYYY-MM")</f>
        <v>2026-08</v>
      </c>
      <c r="AL22" s="15" cm="1">
        <f t="array" ref="AL22">IF(AK22=AK21,0,SUMPRODUCT((AB21:AH21&gt;=$N$8)*(AB21:AH21 &lt;= $N$9)*(TEXT(AB21:AH21,"yyyy-mm")=AK22)*(AB22:AH22 = "●")))</f>
        <v>0</v>
      </c>
      <c r="AM22" s="15" cm="1">
        <f t="array" ref="AM22">IF(AK22=AK21,0,SUMPRODUCT((AB21:AH21&gt;=$N$8)*(AB21:AH21 &lt;= $N$9)*(TEXT(AB21:AH21,"yyyy-mm")=AK22)*(AB22:AH22 = "▲")))</f>
        <v>0</v>
      </c>
      <c r="AN22" s="15"/>
      <c r="AO22" s="15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4"/>
    </row>
    <row r="23" spans="1:53" s="3" customFormat="1" ht="21" customHeight="1" x14ac:dyDescent="0.45">
      <c r="A23" s="1">
        <v>1</v>
      </c>
      <c r="B23" s="1">
        <v>14</v>
      </c>
      <c r="C23" s="12">
        <f t="shared" si="3"/>
        <v>46508</v>
      </c>
      <c r="D23" s="12">
        <f t="shared" si="0"/>
        <v>46264</v>
      </c>
      <c r="E23" s="1" t="str">
        <f t="shared" si="1"/>
        <v>2027-05</v>
      </c>
      <c r="F23" s="1">
        <f ca="1">SUMIF($V$56:$W$97,E23,$W$56:$W$97)+SUMIF($AK$56:$AL$97,E23,$AL$56:$AL$97)</f>
        <v>0</v>
      </c>
      <c r="G23" s="1">
        <f ca="1">SUMIF($V$56:$X$97,E23,$X$56:$X$97)+SUMIF($AK$56:$AM$97,E23,$AM$56:$AM$97)</f>
        <v>0</v>
      </c>
      <c r="H23" s="13">
        <f t="shared" ca="1" si="2"/>
        <v>-70</v>
      </c>
      <c r="I23" s="1">
        <f t="shared" ca="1" si="4"/>
        <v>0</v>
      </c>
      <c r="J23" s="31"/>
      <c r="K23" s="31"/>
      <c r="L23" s="70">
        <v>4</v>
      </c>
      <c r="M23" s="42">
        <f>S21+1</f>
        <v>46132</v>
      </c>
      <c r="N23" s="42">
        <f>M23+1</f>
        <v>46133</v>
      </c>
      <c r="O23" s="42">
        <f t="shared" ref="O23:Q23" si="17">N23+1</f>
        <v>46134</v>
      </c>
      <c r="P23" s="42">
        <f t="shared" si="17"/>
        <v>46135</v>
      </c>
      <c r="Q23" s="42">
        <f t="shared" si="17"/>
        <v>46136</v>
      </c>
      <c r="R23" s="43">
        <f>Q23+1</f>
        <v>46137</v>
      </c>
      <c r="S23" s="44">
        <f>R23+1</f>
        <v>46138</v>
      </c>
      <c r="T23" s="31">
        <f t="shared" ref="T23" si="18">COUNTIF(R24:S24,"▲")</f>
        <v>0</v>
      </c>
      <c r="U23" s="31"/>
      <c r="V23" s="31" t="str">
        <f>TEXT(M23,"YYYY-MM")</f>
        <v>2026-04</v>
      </c>
      <c r="W23" s="31" cm="1">
        <f t="array" ref="W23">SUMPRODUCT((M23:S23&gt;=$N$8)*(M23:S23 &lt;= $N$9)*(TEXT(M23:S23,"yyyy-mm")=V23)*(M24:S24 = "●"))</f>
        <v>2</v>
      </c>
      <c r="X23" s="31" cm="1">
        <f t="array" ref="X23">SUMPRODUCT((R23:S23&gt;=$N$8)*(R23:S23 &lt;= $N$9)*(TEXT(R23:S23,"yyyy-mm")=V23)*(R24:S24 = "▲"))</f>
        <v>0</v>
      </c>
      <c r="Y23" s="31"/>
      <c r="Z23" s="31"/>
      <c r="AA23" s="70">
        <v>20</v>
      </c>
      <c r="AB23" s="42">
        <f>AH21+1</f>
        <v>46244</v>
      </c>
      <c r="AC23" s="42">
        <f t="shared" ref="AC23:AH23" si="19">AB23+1</f>
        <v>46245</v>
      </c>
      <c r="AD23" s="42">
        <f t="shared" si="19"/>
        <v>46246</v>
      </c>
      <c r="AE23" s="42">
        <f t="shared" si="19"/>
        <v>46247</v>
      </c>
      <c r="AF23" s="42">
        <f t="shared" si="19"/>
        <v>46248</v>
      </c>
      <c r="AG23" s="43">
        <f t="shared" si="19"/>
        <v>46249</v>
      </c>
      <c r="AH23" s="44">
        <f t="shared" si="19"/>
        <v>46250</v>
      </c>
      <c r="AI23" s="15">
        <f>COUNTIF(AG24:AH24,"▲")</f>
        <v>0</v>
      </c>
      <c r="AJ23" s="15"/>
      <c r="AK23" s="15" t="str">
        <f>TEXT(AB23,"YYYY-MM")</f>
        <v>2026-08</v>
      </c>
      <c r="AL23" s="15" cm="1">
        <f t="array" ref="AL23">SUMPRODUCT((AB23:AH23&gt;=$N$8)*(AB23:AH23 &lt;= $N$9)*(TEXT(AB23:AH23,"yyyy-mm")=AK23)*(AB24:AH24 = "●"))</f>
        <v>2</v>
      </c>
      <c r="AM23" s="15" cm="1">
        <f t="array" ref="AM23">SUMPRODUCT((AG23:AH23&gt;=$N$8)*(AG23:AH23 &lt;= $N$9)*(TEXT(AG23:AH23,"yyyy-mm")=AK23)*(AG24:AH24 = "▲"))</f>
        <v>0</v>
      </c>
      <c r="AN23" s="15"/>
      <c r="AO23" s="15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4"/>
    </row>
    <row r="24" spans="1:53" s="3" customFormat="1" ht="21" customHeight="1" thickBot="1" x14ac:dyDescent="0.5">
      <c r="A24" s="1">
        <v>2</v>
      </c>
      <c r="B24" s="1">
        <v>15</v>
      </c>
      <c r="C24" s="12">
        <f t="shared" si="3"/>
        <v>46539</v>
      </c>
      <c r="D24" s="12">
        <f t="shared" si="0"/>
        <v>46264</v>
      </c>
      <c r="E24" s="1" t="str">
        <f t="shared" si="1"/>
        <v>2027-06</v>
      </c>
      <c r="F24" s="1">
        <f ca="1">SUMIF($AK$56:$AL$97,E24,$AL$56:$AL$97)</f>
        <v>0</v>
      </c>
      <c r="G24" s="1">
        <f ca="1">SUMIF($AK$56:$AM$97,E24,$AM$56:$AM$97)</f>
        <v>0</v>
      </c>
      <c r="H24" s="13">
        <f t="shared" ca="1" si="2"/>
        <v>-79</v>
      </c>
      <c r="I24" s="1">
        <f t="shared" ca="1" si="4"/>
        <v>0</v>
      </c>
      <c r="J24" s="31"/>
      <c r="K24" s="31" t="str">
        <f t="shared" ref="K24" si="20">IF(U24=0,"OK","NG")</f>
        <v>OK</v>
      </c>
      <c r="L24" s="71"/>
      <c r="M24" s="32"/>
      <c r="N24" s="32"/>
      <c r="O24" s="32"/>
      <c r="P24" s="32"/>
      <c r="Q24" s="32"/>
      <c r="R24" s="33" t="s">
        <v>3</v>
      </c>
      <c r="S24" s="34" t="s">
        <v>3</v>
      </c>
      <c r="T24" s="31">
        <f t="shared" ref="T24" si="21">IF($N$9-M23-T23&lt;=5,2,COUNTIF(M24:S24,"●"))</f>
        <v>2</v>
      </c>
      <c r="U24" s="31">
        <f>IF(T24&lt;2-T23,1,0)</f>
        <v>0</v>
      </c>
      <c r="V24" s="31" t="str">
        <f>TEXT(S23,"YYYY-MM")</f>
        <v>2026-04</v>
      </c>
      <c r="W24" s="31" cm="1">
        <f t="array" ref="W24">IF(V24=V23,0,SUMPRODUCT((M23:S23&gt;=$N$8)*(M23:S23 &lt;= $N$9)*(TEXT(M23:S23,"yyyy-mm")=V24)*(M24:S24 = "●")))</f>
        <v>0</v>
      </c>
      <c r="X24" s="31" cm="1">
        <f t="array" ref="X24">IF(V24=V23,0,SUMPRODUCT((M23:S23&gt;=$N$8)*(M23:S23 &lt;= $N$9)*(TEXT(M23:S23,"yyyy-mm")=V24)*(M24:S24 = "▲")))</f>
        <v>0</v>
      </c>
      <c r="Y24" s="31"/>
      <c r="Z24" s="31" t="str">
        <f t="shared" ref="Z24" si="22">IF(AJ24=0,"OK","NG")</f>
        <v>OK</v>
      </c>
      <c r="AA24" s="71"/>
      <c r="AB24" s="32"/>
      <c r="AC24" s="32"/>
      <c r="AD24" s="32"/>
      <c r="AE24" s="32"/>
      <c r="AF24" s="32"/>
      <c r="AG24" s="33" t="s">
        <v>3</v>
      </c>
      <c r="AH24" s="34" t="s">
        <v>3</v>
      </c>
      <c r="AI24" s="15">
        <f>IF($N$9-AB23-AI23&lt;=5,2,COUNTIF(AB24:AH24,"●"))</f>
        <v>2</v>
      </c>
      <c r="AJ24" s="15">
        <f>IF(AI24&lt;2-AI23,1,0)</f>
        <v>0</v>
      </c>
      <c r="AK24" s="15" t="str">
        <f>TEXT(AH23,"YYYY-MM")</f>
        <v>2026-08</v>
      </c>
      <c r="AL24" s="15" cm="1">
        <f t="array" ref="AL24">IF(AK24=AK23,0,SUMPRODUCT((AB23:AH23&gt;=$N$8)*(AB23:AH23 &lt;= $N$9)*(TEXT(AB23:AH23,"yyyy-mm")=AK24)*(AB24:AH24 = "●")))</f>
        <v>0</v>
      </c>
      <c r="AM24" s="15" cm="1">
        <f t="array" ref="AM24">IF(AK24=AK23,0,SUMPRODUCT((AB23:AH23&gt;=$N$8)*(AB23:AH23 &lt;= $N$9)*(TEXT(AB23:AH23,"yyyy-mm")=AK24)*(AB24:AH24 = "▲")))</f>
        <v>0</v>
      </c>
      <c r="AN24" s="15"/>
      <c r="AO24" s="15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4"/>
    </row>
    <row r="25" spans="1:53" s="3" customFormat="1" ht="21" customHeight="1" x14ac:dyDescent="0.45">
      <c r="A25" s="1">
        <v>3</v>
      </c>
      <c r="B25" s="1">
        <v>16</v>
      </c>
      <c r="C25" s="12">
        <f t="shared" si="3"/>
        <v>46569</v>
      </c>
      <c r="D25" s="12">
        <f t="shared" si="0"/>
        <v>46264</v>
      </c>
      <c r="E25" s="1" t="str">
        <f t="shared" si="1"/>
        <v>2027-07</v>
      </c>
      <c r="F25" s="1">
        <f ca="1">SUMIF($AK$56:$AL$97,E25,$AL$56:$AL$97)</f>
        <v>0</v>
      </c>
      <c r="G25" s="1">
        <f ca="1">SUMIF($AK$56:$AM$97,E25,$AM$56:$AM$97)</f>
        <v>0</v>
      </c>
      <c r="H25" s="13">
        <f ca="1">NETWORKDAYS.INTL(C25,D25,"1111100")-G25</f>
        <v>-87</v>
      </c>
      <c r="I25" s="1">
        <f t="shared" ca="1" si="4"/>
        <v>0</v>
      </c>
      <c r="J25" s="31"/>
      <c r="K25" s="31"/>
      <c r="L25" s="70">
        <v>5</v>
      </c>
      <c r="M25" s="42">
        <f>S23+1</f>
        <v>46139</v>
      </c>
      <c r="N25" s="42">
        <f>M25+1</f>
        <v>46140</v>
      </c>
      <c r="O25" s="42">
        <f t="shared" ref="O25:Q25" si="23">N25+1</f>
        <v>46141</v>
      </c>
      <c r="P25" s="42">
        <f t="shared" si="23"/>
        <v>46142</v>
      </c>
      <c r="Q25" s="42">
        <f t="shared" si="23"/>
        <v>46143</v>
      </c>
      <c r="R25" s="43">
        <f>Q25+1</f>
        <v>46144</v>
      </c>
      <c r="S25" s="44">
        <f>R25+1</f>
        <v>46145</v>
      </c>
      <c r="T25" s="31">
        <f t="shared" ref="T25" si="24">COUNTIF(R26:S26,"▲")</f>
        <v>0</v>
      </c>
      <c r="U25" s="31"/>
      <c r="V25" s="31" t="str">
        <f>TEXT(M25,"YYYY-MM")</f>
        <v>2026-04</v>
      </c>
      <c r="W25" s="31" cm="1">
        <f t="array" ref="W25">SUMPRODUCT((M25:S25&gt;=$N$8)*(M25:S25 &lt;= $N$9)*(TEXT(M25:S25,"yyyy-mm")=V25)*(M26:S26 = "●"))</f>
        <v>0</v>
      </c>
      <c r="X25" s="31" cm="1">
        <f t="array" ref="X25">SUMPRODUCT((R25:S25&gt;=$N$8)*(R25:S25 &lt;= $N$9)*(TEXT(R25:S25,"yyyy-mm")=V25)*(R26:S26 = "▲"))</f>
        <v>0</v>
      </c>
      <c r="Y25" s="31"/>
      <c r="Z25" s="31"/>
      <c r="AA25" s="70">
        <v>21</v>
      </c>
      <c r="AB25" s="42">
        <f>AH23+1</f>
        <v>46251</v>
      </c>
      <c r="AC25" s="42">
        <f t="shared" ref="AC25:AH25" si="25">AB25+1</f>
        <v>46252</v>
      </c>
      <c r="AD25" s="42">
        <f t="shared" si="25"/>
        <v>46253</v>
      </c>
      <c r="AE25" s="42">
        <f t="shared" si="25"/>
        <v>46254</v>
      </c>
      <c r="AF25" s="42">
        <f t="shared" si="25"/>
        <v>46255</v>
      </c>
      <c r="AG25" s="43">
        <f t="shared" si="25"/>
        <v>46256</v>
      </c>
      <c r="AH25" s="44">
        <f t="shared" si="25"/>
        <v>46257</v>
      </c>
      <c r="AI25" s="15">
        <f>COUNTIF(AG26:AH26,"▲")</f>
        <v>0</v>
      </c>
      <c r="AJ25" s="15"/>
      <c r="AK25" s="15" t="str">
        <f>TEXT(AB25,"YYYY-MM")</f>
        <v>2026-08</v>
      </c>
      <c r="AL25" s="15" cm="1">
        <f t="array" ref="AL25">SUMPRODUCT((AB25:AH25&gt;=$N$8)*(AB25:AH25 &lt;= $N$9)*(TEXT(AB25:AH25,"yyyy-mm")=AK25)*(AB26:AH26 = "●"))</f>
        <v>2</v>
      </c>
      <c r="AM25" s="15" cm="1">
        <f t="array" ref="AM25">SUMPRODUCT((AG25:AH25&gt;=$N$8)*(AG25:AH25 &lt;= $N$9)*(TEXT(AG25:AH25,"yyyy-mm")=AK25)*(AG26:AH26 = "▲"))</f>
        <v>0</v>
      </c>
      <c r="AN25" s="15"/>
      <c r="AO25" s="15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4"/>
    </row>
    <row r="26" spans="1:53" s="3" customFormat="1" ht="21" customHeight="1" thickBot="1" x14ac:dyDescent="0.5">
      <c r="A26" s="1">
        <v>4</v>
      </c>
      <c r="B26" s="1">
        <v>17</v>
      </c>
      <c r="C26" s="12">
        <f t="shared" si="3"/>
        <v>46600</v>
      </c>
      <c r="D26" s="12">
        <f t="shared" si="0"/>
        <v>46264</v>
      </c>
      <c r="E26" s="1" t="str">
        <f t="shared" si="1"/>
        <v>2027-08</v>
      </c>
      <c r="F26" s="1">
        <f ca="1">SUMIF($V$105:$W$146,E26,$W$105:$W$146)+SUMIF($AK$56:$AL$97,E26,$AL$56:$AL$97)</f>
        <v>0</v>
      </c>
      <c r="G26" s="1">
        <f ca="1">SUMIF($V$105:$X$146,E26,$X$105:$X$146)+SUMIF($AK$56:$AM$97,E26,$AM$56:$AM$97)</f>
        <v>0</v>
      </c>
      <c r="H26" s="13">
        <f t="shared" ref="H26:H44" ca="1" si="26">NETWORKDAYS.INTL(C26,D26,"1111100")-G26</f>
        <v>-97</v>
      </c>
      <c r="I26" s="1">
        <f t="shared" ca="1" si="4"/>
        <v>0</v>
      </c>
      <c r="J26" s="31"/>
      <c r="K26" s="31" t="str">
        <f t="shared" ref="K26" si="27">IF(U26=0,"OK","NG")</f>
        <v>OK</v>
      </c>
      <c r="L26" s="71"/>
      <c r="M26" s="32"/>
      <c r="N26" s="32"/>
      <c r="O26" s="32"/>
      <c r="P26" s="32"/>
      <c r="Q26" s="32"/>
      <c r="R26" s="33" t="s">
        <v>33</v>
      </c>
      <c r="S26" s="34" t="s">
        <v>33</v>
      </c>
      <c r="T26" s="31">
        <f t="shared" ref="T26" si="28">IF($N$9-M25-T25&lt;=5,2,COUNTIF(M26:S26,"●"))</f>
        <v>2</v>
      </c>
      <c r="U26" s="31">
        <f>IF(T26&lt;2-T25,1,0)</f>
        <v>0</v>
      </c>
      <c r="V26" s="31" t="str">
        <f>TEXT(S25,"YYYY-MM")</f>
        <v>2026-05</v>
      </c>
      <c r="W26" s="31" cm="1">
        <f t="array" ref="W26">IF(V26=V25,0,SUMPRODUCT((M25:S25&gt;=$N$8)*(M25:S25 &lt;= $N$9)*(TEXT(M25:S25,"yyyy-mm")=V26)*(M26:S26 = "●")))</f>
        <v>2</v>
      </c>
      <c r="X26" s="31" cm="1">
        <f t="array" ref="X26">IF(V26=V25,0,SUMPRODUCT((M25:S25&gt;=$N$8)*(M25:S25 &lt;= $N$9)*(TEXT(M25:S25,"yyyy-mm")=V26)*(M26:S26 = "▲")))</f>
        <v>0</v>
      </c>
      <c r="Y26" s="31"/>
      <c r="Z26" s="31" t="str">
        <f t="shared" ref="Z26" si="29">IF(AJ26=0,"OK","NG")</f>
        <v>OK</v>
      </c>
      <c r="AA26" s="71"/>
      <c r="AB26" s="32"/>
      <c r="AC26" s="32"/>
      <c r="AD26" s="32"/>
      <c r="AE26" s="32"/>
      <c r="AF26" s="32"/>
      <c r="AG26" s="33" t="s">
        <v>3</v>
      </c>
      <c r="AH26" s="34" t="s">
        <v>3</v>
      </c>
      <c r="AI26" s="15">
        <f>IF($N$9-AB25-AI25&lt;=5,2,COUNTIF(AB26:AH26,"●"))</f>
        <v>2</v>
      </c>
      <c r="AJ26" s="15">
        <f>IF(AI26&lt;2-AI25,1,0)</f>
        <v>0</v>
      </c>
      <c r="AK26" s="15" t="str">
        <f>TEXT(AH25,"YYYY-MM")</f>
        <v>2026-08</v>
      </c>
      <c r="AL26" s="15" cm="1">
        <f t="array" ref="AL26">IF(AK26=AK25,0,SUMPRODUCT((AB25:AH25&gt;=$N$8)*(AB25:AH25 &lt;= $N$9)*(TEXT(AB25:AH25,"yyyy-mm")=AK26)*(AB26:AH26 = "●")))</f>
        <v>0</v>
      </c>
      <c r="AM26" s="15" cm="1">
        <f t="array" ref="AM26">IF(AK26=AK25,0,SUMPRODUCT((AB25:AH25&gt;=$N$8)*(AB25:AH25 &lt;= $N$9)*(TEXT(AB25:AH25,"yyyy-mm")=AK26)*(AB26:AH26 = "▲")))</f>
        <v>0</v>
      </c>
      <c r="AN26" s="15"/>
      <c r="AO26" s="15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4"/>
    </row>
    <row r="27" spans="1:53" s="3" customFormat="1" ht="21" customHeight="1" x14ac:dyDescent="0.45">
      <c r="A27" s="1">
        <v>5</v>
      </c>
      <c r="B27" s="1">
        <v>18</v>
      </c>
      <c r="C27" s="12">
        <f t="shared" si="3"/>
        <v>46631</v>
      </c>
      <c r="D27" s="12">
        <f t="shared" si="0"/>
        <v>46264</v>
      </c>
      <c r="E27" s="1" t="str">
        <f t="shared" si="1"/>
        <v>2027-09</v>
      </c>
      <c r="F27" s="1">
        <f ca="1">SUMIF($V$105:$W$146,E27,$W$105:$W$146)+SUMIF($AK$56:$AL$97,E27,$AL$56:$AL$97)</f>
        <v>0</v>
      </c>
      <c r="G27" s="1">
        <f ca="1">SUMIF($V$105:$X$146,E27,$X$105:$X$146)+SUMIF($AK$56:$AM$97,E27,$AM$56:$AM$97)</f>
        <v>0</v>
      </c>
      <c r="H27" s="13">
        <f t="shared" ca="1" si="26"/>
        <v>-105</v>
      </c>
      <c r="I27" s="1">
        <f t="shared" ca="1" si="4"/>
        <v>0</v>
      </c>
      <c r="J27" s="31"/>
      <c r="K27" s="31"/>
      <c r="L27" s="70">
        <v>6</v>
      </c>
      <c r="M27" s="42">
        <f>S25+1</f>
        <v>46146</v>
      </c>
      <c r="N27" s="42">
        <f>M27+1</f>
        <v>46147</v>
      </c>
      <c r="O27" s="42">
        <f t="shared" ref="O27:Q27" si="30">N27+1</f>
        <v>46148</v>
      </c>
      <c r="P27" s="42">
        <f t="shared" si="30"/>
        <v>46149</v>
      </c>
      <c r="Q27" s="42">
        <f t="shared" si="30"/>
        <v>46150</v>
      </c>
      <c r="R27" s="43">
        <f>Q27+1</f>
        <v>46151</v>
      </c>
      <c r="S27" s="44">
        <f>R27+1</f>
        <v>46152</v>
      </c>
      <c r="T27" s="31">
        <f t="shared" ref="T27" si="31">COUNTIF(R28:S28,"▲")</f>
        <v>0</v>
      </c>
      <c r="U27" s="31"/>
      <c r="V27" s="31" t="str">
        <f>TEXT(M27,"YYYY-MM")</f>
        <v>2026-05</v>
      </c>
      <c r="W27" s="31" cm="1">
        <f t="array" ref="W27">SUMPRODUCT((M27:S27&gt;=$N$8)*(M27:S27 &lt;= $N$9)*(TEXT(M27:S27,"yyyy-mm")=V27)*(M28:S28 = "●"))</f>
        <v>2</v>
      </c>
      <c r="X27" s="31" cm="1">
        <f t="array" ref="X27">SUMPRODUCT((R27:S27&gt;=$N$8)*(R27:S27 &lt;= $N$9)*(TEXT(R27:S27,"yyyy-mm")=V27)*(R28:S28 = "▲"))</f>
        <v>0</v>
      </c>
      <c r="Y27" s="31"/>
      <c r="Z27" s="31"/>
      <c r="AA27" s="70">
        <v>22</v>
      </c>
      <c r="AB27" s="42">
        <f>AH25+1</f>
        <v>46258</v>
      </c>
      <c r="AC27" s="42">
        <f t="shared" ref="AC27:AH27" si="32">AB27+1</f>
        <v>46259</v>
      </c>
      <c r="AD27" s="42">
        <f t="shared" si="32"/>
        <v>46260</v>
      </c>
      <c r="AE27" s="42">
        <f t="shared" si="32"/>
        <v>46261</v>
      </c>
      <c r="AF27" s="42">
        <f t="shared" si="32"/>
        <v>46262</v>
      </c>
      <c r="AG27" s="43">
        <f t="shared" si="32"/>
        <v>46263</v>
      </c>
      <c r="AH27" s="44">
        <f t="shared" si="32"/>
        <v>46264</v>
      </c>
      <c r="AI27" s="15">
        <f>COUNTIF(AG28:AH28,"▲")</f>
        <v>0</v>
      </c>
      <c r="AJ27" s="15"/>
      <c r="AK27" s="15" t="str">
        <f>TEXT(AB27,"YYYY-MM")</f>
        <v>2026-08</v>
      </c>
      <c r="AL27" s="15" cm="1">
        <f t="array" ref="AL27">SUMPRODUCT((AB27:AH27&gt;=$N$8)*(AB27:AH27 &lt;= $N$9)*(TEXT(AB27:AH27,"yyyy-mm")=AK27)*(AB28:AH28 = "●"))</f>
        <v>2</v>
      </c>
      <c r="AM27" s="15" cm="1">
        <f t="array" ref="AM27">SUMPRODUCT((AG27:AH27&gt;=$N$8)*(AG27:AH27 &lt;= $N$9)*(TEXT(AG27:AH27,"yyyy-mm")=AK27)*(AG28:AH28 = "▲"))</f>
        <v>0</v>
      </c>
      <c r="AN27" s="15"/>
      <c r="AO27" s="15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4"/>
    </row>
    <row r="28" spans="1:53" s="3" customFormat="1" ht="21" customHeight="1" thickBot="1" x14ac:dyDescent="0.5">
      <c r="A28" s="1">
        <v>1</v>
      </c>
      <c r="B28" s="1">
        <v>19</v>
      </c>
      <c r="C28" s="12">
        <f t="shared" si="3"/>
        <v>46661</v>
      </c>
      <c r="D28" s="12">
        <f t="shared" si="0"/>
        <v>46264</v>
      </c>
      <c r="E28" s="1" t="str">
        <f t="shared" si="1"/>
        <v>2027-10</v>
      </c>
      <c r="F28" s="1">
        <f ca="1">SUMIF($AK$56:$AL$97,E28,$AL$56:$AL$97)+SUMIF($V$105:$W$146,E28,$W$105:$W$146)</f>
        <v>0</v>
      </c>
      <c r="G28" s="1">
        <f ca="1">SUMIF($AK$56:$AM$97,E28,$AM$56:$AM$97)+SUMIF($V$105:$X$146,E28,$X$105:$X$146)</f>
        <v>0</v>
      </c>
      <c r="H28" s="13">
        <f t="shared" ca="1" si="26"/>
        <v>-113</v>
      </c>
      <c r="I28" s="1">
        <f t="shared" ca="1" si="4"/>
        <v>0</v>
      </c>
      <c r="J28" s="31"/>
      <c r="K28" s="31" t="str">
        <f t="shared" ref="K28" si="33">IF(U28=0,"OK","NG")</f>
        <v>OK</v>
      </c>
      <c r="L28" s="71"/>
      <c r="M28" s="32"/>
      <c r="N28" s="32"/>
      <c r="O28" s="32"/>
      <c r="P28" s="32"/>
      <c r="Q28" s="32"/>
      <c r="R28" s="33" t="s">
        <v>33</v>
      </c>
      <c r="S28" s="34" t="s">
        <v>33</v>
      </c>
      <c r="T28" s="31">
        <f t="shared" ref="T28" si="34">IF($N$9-M27-T27&lt;=5,2,COUNTIF(M28:S28,"●"))</f>
        <v>2</v>
      </c>
      <c r="U28" s="31">
        <f>IF(T28&lt;2-T27,1,0)</f>
        <v>0</v>
      </c>
      <c r="V28" s="31" t="str">
        <f>TEXT(S27,"YYYY-MM")</f>
        <v>2026-05</v>
      </c>
      <c r="W28" s="31" cm="1">
        <f t="array" ref="W28">IF(V28=V27,0,SUMPRODUCT((M27:S27&gt;=$N$8)*(M27:S27 &lt;= $N$9)*(TEXT(M27:S27,"yyyy-mm")=V28)*(M28:S28 = "●")))</f>
        <v>0</v>
      </c>
      <c r="X28" s="31" cm="1">
        <f t="array" ref="X28">IF(V28=V27,0,SUMPRODUCT((M27:S27&gt;=$N$8)*(M27:S27 &lt;= $N$9)*(TEXT(M27:S27,"yyyy-mm")=V28)*(M28:S28 = "▲")))</f>
        <v>0</v>
      </c>
      <c r="Y28" s="31"/>
      <c r="Z28" s="31" t="str">
        <f t="shared" ref="Z28" si="35">IF(AJ28=0,"OK","NG")</f>
        <v>OK</v>
      </c>
      <c r="AA28" s="71"/>
      <c r="AB28" s="32"/>
      <c r="AC28" s="32"/>
      <c r="AD28" s="32"/>
      <c r="AE28" s="32"/>
      <c r="AF28" s="32"/>
      <c r="AG28" s="33" t="s">
        <v>33</v>
      </c>
      <c r="AH28" s="34" t="s">
        <v>33</v>
      </c>
      <c r="AI28" s="15">
        <f>IF($N$9-AB27-AI27&lt;=5,2,COUNTIF(AB28:AH28,"●"))</f>
        <v>2</v>
      </c>
      <c r="AJ28" s="15">
        <f>IF(AI28&lt;2-AI27,1,0)</f>
        <v>0</v>
      </c>
      <c r="AK28" s="15" t="str">
        <f>TEXT(AH27,"YYYY-MM")</f>
        <v>2026-08</v>
      </c>
      <c r="AL28" s="15" cm="1">
        <f t="array" ref="AL28">IF(AK28=AK27,0,SUMPRODUCT((AB27:AH27&gt;=$N$8)*(AB27:AH27 &lt;= $N$9)*(TEXT(AB27:AH27,"yyyy-mm")=AK28)*(AB28:AH28 = "●")))</f>
        <v>0</v>
      </c>
      <c r="AM28" s="15" cm="1">
        <f t="array" ref="AM28">IF(AK28=AK27,0,SUMPRODUCT((AB27:AH27&gt;=$N$8)*(AB27:AH27 &lt;= $N$9)*(TEXT(AB27:AH27,"yyyy-mm")=AK28)*(AB28:AH28 = "▲")))</f>
        <v>0</v>
      </c>
      <c r="AN28" s="15"/>
      <c r="AO28" s="15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4"/>
    </row>
    <row r="29" spans="1:53" s="3" customFormat="1" ht="21" customHeight="1" x14ac:dyDescent="0.45">
      <c r="A29" s="1">
        <v>2</v>
      </c>
      <c r="B29" s="1">
        <v>20</v>
      </c>
      <c r="C29" s="12">
        <f t="shared" si="3"/>
        <v>46692</v>
      </c>
      <c r="D29" s="12">
        <f t="shared" si="0"/>
        <v>46264</v>
      </c>
      <c r="E29" s="1" t="str">
        <f t="shared" si="1"/>
        <v>2027-11</v>
      </c>
      <c r="F29" s="1">
        <f ca="1">SUMIF($V$105:$W$146,E29,$W$105:$W$146)</f>
        <v>0</v>
      </c>
      <c r="G29" s="1">
        <f ca="1">SUMIF($V$105:$X$146,E29,$X$105:$X$146)</f>
        <v>0</v>
      </c>
      <c r="H29" s="13">
        <f t="shared" ca="1" si="26"/>
        <v>-123</v>
      </c>
      <c r="I29" s="1">
        <f t="shared" ca="1" si="4"/>
        <v>0</v>
      </c>
      <c r="J29" s="31"/>
      <c r="K29" s="31"/>
      <c r="L29" s="70">
        <v>7</v>
      </c>
      <c r="M29" s="42">
        <f>S27+1</f>
        <v>46153</v>
      </c>
      <c r="N29" s="42">
        <f>M29+1</f>
        <v>46154</v>
      </c>
      <c r="O29" s="42">
        <f t="shared" ref="O29:Q29" si="36">N29+1</f>
        <v>46155</v>
      </c>
      <c r="P29" s="42">
        <f t="shared" si="36"/>
        <v>46156</v>
      </c>
      <c r="Q29" s="42">
        <f t="shared" si="36"/>
        <v>46157</v>
      </c>
      <c r="R29" s="43">
        <f>Q29+1</f>
        <v>46158</v>
      </c>
      <c r="S29" s="44">
        <f>R29+1</f>
        <v>46159</v>
      </c>
      <c r="T29" s="31">
        <f t="shared" ref="T29" si="37">COUNTIF(R30:S30,"▲")</f>
        <v>0</v>
      </c>
      <c r="U29" s="31"/>
      <c r="V29" s="31" t="str">
        <f>TEXT(M29,"YYYY-MM")</f>
        <v>2026-05</v>
      </c>
      <c r="W29" s="31" cm="1">
        <f t="array" ref="W29">SUMPRODUCT((M29:S29&gt;=$N$8)*(M29:S29 &lt;= $N$9)*(TEXT(M29:S29,"yyyy-mm")=V29)*(M30:S30 = "●"))</f>
        <v>2</v>
      </c>
      <c r="X29" s="31" cm="1">
        <f t="array" ref="X29">SUMPRODUCT((R29:S29&gt;=$N$8)*(R29:S29 &lt;= $N$9)*(TEXT(R29:S29,"yyyy-mm")=V29)*(R30:S30 = "▲"))</f>
        <v>0</v>
      </c>
      <c r="Y29" s="31"/>
      <c r="Z29" s="31"/>
      <c r="AA29" s="70">
        <v>23</v>
      </c>
      <c r="AB29" s="42">
        <f>AH27+1</f>
        <v>46265</v>
      </c>
      <c r="AC29" s="42">
        <f t="shared" ref="AC29:AH29" si="38">AB29+1</f>
        <v>46266</v>
      </c>
      <c r="AD29" s="42">
        <f t="shared" si="38"/>
        <v>46267</v>
      </c>
      <c r="AE29" s="42">
        <f t="shared" si="38"/>
        <v>46268</v>
      </c>
      <c r="AF29" s="42">
        <f t="shared" si="38"/>
        <v>46269</v>
      </c>
      <c r="AG29" s="43">
        <f t="shared" si="38"/>
        <v>46270</v>
      </c>
      <c r="AH29" s="44">
        <f t="shared" si="38"/>
        <v>46271</v>
      </c>
      <c r="AI29" s="15">
        <f>COUNTIF(AG30:AH30,"▲")</f>
        <v>0</v>
      </c>
      <c r="AJ29" s="15"/>
      <c r="AK29" s="15" t="str">
        <f>TEXT(AB29,"YYYY-MM")</f>
        <v>2026-08</v>
      </c>
      <c r="AL29" s="15" cm="1">
        <f t="array" ref="AL29">SUMPRODUCT((AB29:AH29&gt;=$N$8)*(AB29:AH29 &lt;= $N$9)*(TEXT(AB29:AH29,"yyyy-mm")=AK29)*(AB30:AH30 = "●"))</f>
        <v>0</v>
      </c>
      <c r="AM29" s="15" cm="1">
        <f t="array" ref="AM29">SUMPRODUCT((AG29:AH29&gt;=$N$8)*(AG29:AH29 &lt;= $N$9)*(TEXT(AG29:AH29,"yyyy-mm")=AK29)*(AG30:AH30 = "▲"))</f>
        <v>0</v>
      </c>
      <c r="AN29" s="15"/>
      <c r="AO29" s="15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4"/>
    </row>
    <row r="30" spans="1:53" s="3" customFormat="1" ht="21" customHeight="1" thickBot="1" x14ac:dyDescent="0.5">
      <c r="A30" s="1">
        <v>3</v>
      </c>
      <c r="B30" s="1">
        <v>21</v>
      </c>
      <c r="C30" s="12">
        <f t="shared" si="3"/>
        <v>46722</v>
      </c>
      <c r="D30" s="12">
        <f t="shared" si="0"/>
        <v>46264</v>
      </c>
      <c r="E30" s="1" t="str">
        <f t="shared" si="1"/>
        <v>2027-12</v>
      </c>
      <c r="F30" s="1">
        <f ca="1">SUMIF($V$105:$W$146,E30,$W$105:$W$146)</f>
        <v>0</v>
      </c>
      <c r="G30" s="1">
        <f ca="1">SUMIF($V$105:$X$146,E30,$X$105:$X$146)</f>
        <v>0</v>
      </c>
      <c r="H30" s="13">
        <f t="shared" ca="1" si="26"/>
        <v>-131</v>
      </c>
      <c r="I30" s="1">
        <f t="shared" ca="1" si="4"/>
        <v>0</v>
      </c>
      <c r="J30" s="31"/>
      <c r="K30" s="31" t="str">
        <f t="shared" ref="K30" si="39">IF(U30=0,"OK","NG")</f>
        <v>OK</v>
      </c>
      <c r="L30" s="71"/>
      <c r="M30" s="32"/>
      <c r="N30" s="32"/>
      <c r="O30" s="32"/>
      <c r="P30" s="32"/>
      <c r="Q30" s="32"/>
      <c r="R30" s="33" t="s">
        <v>33</v>
      </c>
      <c r="S30" s="34" t="s">
        <v>33</v>
      </c>
      <c r="T30" s="31">
        <f t="shared" ref="T30" si="40">IF($N$9-M29-T29&lt;=5,2,COUNTIF(M30:S30,"●"))</f>
        <v>2</v>
      </c>
      <c r="U30" s="31">
        <f>IF(T30&lt;2-T29,1,0)</f>
        <v>0</v>
      </c>
      <c r="V30" s="31" t="str">
        <f>TEXT(S29,"YYYY-MM")</f>
        <v>2026-05</v>
      </c>
      <c r="W30" s="31" cm="1">
        <f t="array" ref="W30">IF(V30=V29,0,SUMPRODUCT((M29:S29&gt;=$N$8)*(M29:S29 &lt;= $N$9)*(TEXT(M29:S29,"yyyy-mm")=V30)*(M30:S30 = "●")))</f>
        <v>0</v>
      </c>
      <c r="X30" s="31" cm="1">
        <f t="array" ref="X30">IF(V30=V29,0,SUMPRODUCT((M29:S29&gt;=$N$8)*(M29:S29 &lt;= $N$9)*(TEXT(M29:S29,"yyyy-mm")=V30)*(M30:S30 = "▲")))</f>
        <v>0</v>
      </c>
      <c r="Y30" s="31"/>
      <c r="Z30" s="31" t="str">
        <f t="shared" ref="Z30" si="41">IF(AJ30=0,"OK","NG")</f>
        <v>OK</v>
      </c>
      <c r="AA30" s="71"/>
      <c r="AB30" s="32"/>
      <c r="AC30" s="32"/>
      <c r="AD30" s="32"/>
      <c r="AE30" s="32"/>
      <c r="AF30" s="32"/>
      <c r="AG30" s="33"/>
      <c r="AH30" s="34"/>
      <c r="AI30" s="15">
        <f>IF($N$9-AB29-AI29&lt;=5,2,COUNTIF(AB30:AH30,"●"))</f>
        <v>2</v>
      </c>
      <c r="AJ30" s="15">
        <f>IF(AI30&lt;2-AI29,1,0)</f>
        <v>0</v>
      </c>
      <c r="AK30" s="15" t="str">
        <f>TEXT(AH29,"YYYY-MM")</f>
        <v>2026-09</v>
      </c>
      <c r="AL30" s="15" cm="1">
        <f t="array" ref="AL30">IF(AK30=AK29,0,SUMPRODUCT((AB29:AH29&gt;=$N$8)*(AB29:AH29 &lt;= $N$9)*(TEXT(AB29:AH29,"yyyy-mm")=AK30)*(AB30:AH30 = "●")))</f>
        <v>0</v>
      </c>
      <c r="AM30" s="15" cm="1">
        <f t="array" ref="AM30">IF(AK30=AK29,0,SUMPRODUCT((AB29:AH29&gt;=$N$8)*(AB29:AH29 &lt;= $N$9)*(TEXT(AB29:AH29,"yyyy-mm")=AK30)*(AB30:AH30 = "▲")))</f>
        <v>0</v>
      </c>
      <c r="AN30" s="15"/>
      <c r="AO30" s="15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4"/>
    </row>
    <row r="31" spans="1:53" s="3" customFormat="1" ht="21" customHeight="1" x14ac:dyDescent="0.45">
      <c r="A31" s="1">
        <v>4</v>
      </c>
      <c r="B31" s="1">
        <v>22</v>
      </c>
      <c r="C31" s="12">
        <f t="shared" si="3"/>
        <v>46753</v>
      </c>
      <c r="D31" s="12">
        <f t="shared" si="0"/>
        <v>46264</v>
      </c>
      <c r="E31" s="1" t="str">
        <f t="shared" si="1"/>
        <v>2028-01</v>
      </c>
      <c r="F31" s="1">
        <f ca="1">SUMIF($V$105:$W$146,E31,$W$105:$W$146)+SUMIF($AK$105:$AL$146,E31,$AL$105:$AL$146)</f>
        <v>0</v>
      </c>
      <c r="G31" s="1">
        <f ca="1">SUMIF($V$105:$X$146,E31,$X$105:$X$146)+SUMIF($AK$105:$AM$146,E31,$AM$105:$AM$146)</f>
        <v>0</v>
      </c>
      <c r="H31" s="13">
        <f t="shared" ca="1" si="26"/>
        <v>-140</v>
      </c>
      <c r="I31" s="1">
        <f t="shared" ca="1" si="4"/>
        <v>0</v>
      </c>
      <c r="J31" s="31"/>
      <c r="K31" s="31"/>
      <c r="L31" s="70">
        <v>8</v>
      </c>
      <c r="M31" s="42">
        <f>S29+1</f>
        <v>46160</v>
      </c>
      <c r="N31" s="42">
        <f>M31+1</f>
        <v>46161</v>
      </c>
      <c r="O31" s="42">
        <f t="shared" ref="O31:Q31" si="42">N31+1</f>
        <v>46162</v>
      </c>
      <c r="P31" s="42">
        <f t="shared" si="42"/>
        <v>46163</v>
      </c>
      <c r="Q31" s="42">
        <f t="shared" si="42"/>
        <v>46164</v>
      </c>
      <c r="R31" s="43">
        <f>Q31+1</f>
        <v>46165</v>
      </c>
      <c r="S31" s="44">
        <f>R31+1</f>
        <v>46166</v>
      </c>
      <c r="T31" s="31">
        <f t="shared" ref="T31" si="43">COUNTIF(R32:S32,"▲")</f>
        <v>0</v>
      </c>
      <c r="U31" s="31"/>
      <c r="V31" s="31" t="str">
        <f>TEXT(M31,"YYYY-MM")</f>
        <v>2026-05</v>
      </c>
      <c r="W31" s="31" cm="1">
        <f t="array" ref="W31">SUMPRODUCT((M31:S31&gt;=$N$8)*(M31:S31 &lt;= $N$9)*(TEXT(M31:S31,"yyyy-mm")=V31)*(M32:S32 = "●"))</f>
        <v>2</v>
      </c>
      <c r="X31" s="31" cm="1">
        <f t="array" ref="X31">SUMPRODUCT((R31:S31&gt;=$N$8)*(R31:S31 &lt;= $N$9)*(TEXT(R31:S31,"yyyy-mm")=V31)*(R32:S32 = "▲"))</f>
        <v>0</v>
      </c>
      <c r="Y31" s="31"/>
      <c r="Z31" s="31"/>
      <c r="AA31" s="70">
        <v>24</v>
      </c>
      <c r="AB31" s="42">
        <f>AH29+1</f>
        <v>46272</v>
      </c>
      <c r="AC31" s="42">
        <f t="shared" ref="AC31:AH31" si="44">AB31+1</f>
        <v>46273</v>
      </c>
      <c r="AD31" s="42">
        <f t="shared" si="44"/>
        <v>46274</v>
      </c>
      <c r="AE31" s="42">
        <f t="shared" si="44"/>
        <v>46275</v>
      </c>
      <c r="AF31" s="42">
        <f t="shared" si="44"/>
        <v>46276</v>
      </c>
      <c r="AG31" s="43">
        <f t="shared" si="44"/>
        <v>46277</v>
      </c>
      <c r="AH31" s="44">
        <f t="shared" si="44"/>
        <v>46278</v>
      </c>
      <c r="AI31" s="15">
        <f>COUNTIF(AG32:AH32,"▲")</f>
        <v>0</v>
      </c>
      <c r="AJ31" s="15"/>
      <c r="AK31" s="15" t="str">
        <f>TEXT(AB31,"YYYY-MM")</f>
        <v>2026-09</v>
      </c>
      <c r="AL31" s="15" cm="1">
        <f t="array" ref="AL31">SUMPRODUCT((AB31:AH31&gt;=$N$8)*(AB31:AH31 &lt;= $N$9)*(TEXT(AB31:AH31,"yyyy-mm")=AK31)*(AB32:AH32 = "●"))</f>
        <v>0</v>
      </c>
      <c r="AM31" s="15" cm="1">
        <f t="array" ref="AM31">SUMPRODUCT((AG31:AH31&gt;=$N$8)*(AG31:AH31 &lt;= $N$9)*(TEXT(AG31:AH31,"yyyy-mm")=AK31)*(AG32:AH32 = "▲"))</f>
        <v>0</v>
      </c>
      <c r="AN31" s="15"/>
      <c r="AO31" s="15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4"/>
    </row>
    <row r="32" spans="1:53" s="3" customFormat="1" ht="21" customHeight="1" thickBot="1" x14ac:dyDescent="0.5">
      <c r="A32" s="1">
        <v>5</v>
      </c>
      <c r="B32" s="1">
        <v>23</v>
      </c>
      <c r="C32" s="12">
        <f t="shared" si="3"/>
        <v>46784</v>
      </c>
      <c r="D32" s="12">
        <f t="shared" si="0"/>
        <v>46264</v>
      </c>
      <c r="E32" s="1" t="str">
        <f t="shared" si="1"/>
        <v>2028-02</v>
      </c>
      <c r="F32" s="1">
        <f ca="1">SUMIF($V$105:$W$146,E32,$W$105:$W$146)+SUMIF($AK$105:$AL$146,E32,$AL$105:$AL$146)</f>
        <v>0</v>
      </c>
      <c r="G32" s="1">
        <f ca="1">SUMIF($V$105:$X$146,E32,$X$105:$X$146)+SUMIF($AK$105:$AM$146,E32,$AM$105:$AM$146)</f>
        <v>0</v>
      </c>
      <c r="H32" s="13">
        <f t="shared" ca="1" si="26"/>
        <v>-149</v>
      </c>
      <c r="I32" s="1">
        <f t="shared" ca="1" si="4"/>
        <v>0</v>
      </c>
      <c r="J32" s="31"/>
      <c r="K32" s="31" t="str">
        <f t="shared" ref="K32" si="45">IF(U32=0,"OK","NG")</f>
        <v>OK</v>
      </c>
      <c r="L32" s="71"/>
      <c r="M32" s="32"/>
      <c r="N32" s="32"/>
      <c r="O32" s="32"/>
      <c r="P32" s="32"/>
      <c r="Q32" s="32"/>
      <c r="R32" s="33" t="s">
        <v>3</v>
      </c>
      <c r="S32" s="34" t="s">
        <v>3</v>
      </c>
      <c r="T32" s="31">
        <f t="shared" ref="T32" si="46">IF($N$9-M31-T31&lt;=5,2,COUNTIF(M32:S32,"●"))</f>
        <v>2</v>
      </c>
      <c r="U32" s="31">
        <f>IF(T32&lt;2-T31,1,0)</f>
        <v>0</v>
      </c>
      <c r="V32" s="31" t="str">
        <f>TEXT(S31,"YYYY-MM")</f>
        <v>2026-05</v>
      </c>
      <c r="W32" s="31" cm="1">
        <f t="array" ref="W32">IF(V32=V31,0,SUMPRODUCT((M31:S31&gt;=$N$8)*(M31:S31 &lt;= $N$9)*(TEXT(M31:S31,"yyyy-mm")=V32)*(M32:S32 = "●")))</f>
        <v>0</v>
      </c>
      <c r="X32" s="31" cm="1">
        <f t="array" ref="X32">IF(V32=V31,0,SUMPRODUCT((M31:S31&gt;=$N$8)*(M31:S31 &lt;= $N$9)*(TEXT(M31:S31,"yyyy-mm")=V32)*(M32:S32 = "▲")))</f>
        <v>0</v>
      </c>
      <c r="Y32" s="31"/>
      <c r="Z32" s="31" t="str">
        <f t="shared" ref="Z32" si="47">IF(AJ32=0,"OK","NG")</f>
        <v>OK</v>
      </c>
      <c r="AA32" s="71"/>
      <c r="AB32" s="32"/>
      <c r="AC32" s="32"/>
      <c r="AD32" s="32"/>
      <c r="AE32" s="32"/>
      <c r="AF32" s="32"/>
      <c r="AG32" s="33"/>
      <c r="AH32" s="34"/>
      <c r="AI32" s="15">
        <f>IF($N$9-AB31-AI31&lt;=5,2,COUNTIF(AB32:AH32,"●"))</f>
        <v>2</v>
      </c>
      <c r="AJ32" s="15">
        <f>IF(AI32&lt;2-AI31,1,0)</f>
        <v>0</v>
      </c>
      <c r="AK32" s="15" t="str">
        <f>TEXT(AH31,"YYYY-MM")</f>
        <v>2026-09</v>
      </c>
      <c r="AL32" s="15" cm="1">
        <f t="array" ref="AL32">IF(AK32=AK31,0,SUMPRODUCT((AB31:AH31&gt;=$N$8)*(AB31:AH31 &lt;= $N$9)*(TEXT(AB31:AH31,"yyyy-mm")=AK32)*(AB32:AH32 = "●")))</f>
        <v>0</v>
      </c>
      <c r="AM32" s="15" cm="1">
        <f t="array" ref="AM32">IF(AK32=AK31,0,SUMPRODUCT((AB31:AH31&gt;=$N$8)*(AB31:AH31 &lt;= $N$9)*(TEXT(AB31:AH31,"yyyy-mm")=AK32)*(AB32:AH32 = "▲")))</f>
        <v>0</v>
      </c>
      <c r="AN32" s="15"/>
      <c r="AO32" s="15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4"/>
    </row>
    <row r="33" spans="1:53" s="3" customFormat="1" ht="21" customHeight="1" x14ac:dyDescent="0.45">
      <c r="A33" s="1">
        <v>1</v>
      </c>
      <c r="B33" s="1">
        <v>24</v>
      </c>
      <c r="C33" s="12">
        <f t="shared" si="3"/>
        <v>46813</v>
      </c>
      <c r="D33" s="12">
        <f t="shared" si="0"/>
        <v>46264</v>
      </c>
      <c r="E33" s="1" t="str">
        <f t="shared" si="1"/>
        <v>2028-03</v>
      </c>
      <c r="F33" s="1">
        <f ca="1">SUMIF($V$105:$W$146,E33,$W$105:$W$146)+SUMIF($AK$105:$AL$146,E33,$AL$105:$AL$146)</f>
        <v>0</v>
      </c>
      <c r="G33" s="1">
        <f ca="1">SUMIF($V$105:$X$146,E33,$X$105:$X$146)+SUMIF($AK$105:$AM$146,E33,$AM$105:$AM$146)</f>
        <v>0</v>
      </c>
      <c r="H33" s="13">
        <f t="shared" ca="1" si="26"/>
        <v>-157</v>
      </c>
      <c r="I33" s="1">
        <f t="shared" ca="1" si="4"/>
        <v>0</v>
      </c>
      <c r="J33" s="31"/>
      <c r="K33" s="31"/>
      <c r="L33" s="70">
        <v>9</v>
      </c>
      <c r="M33" s="42">
        <f>S31+1</f>
        <v>46167</v>
      </c>
      <c r="N33" s="42">
        <f>M33+1</f>
        <v>46168</v>
      </c>
      <c r="O33" s="42">
        <f t="shared" ref="O33:Q33" si="48">N33+1</f>
        <v>46169</v>
      </c>
      <c r="P33" s="42">
        <f t="shared" si="48"/>
        <v>46170</v>
      </c>
      <c r="Q33" s="42">
        <f t="shared" si="48"/>
        <v>46171</v>
      </c>
      <c r="R33" s="43">
        <f>Q33+1</f>
        <v>46172</v>
      </c>
      <c r="S33" s="44">
        <f>R33+1</f>
        <v>46173</v>
      </c>
      <c r="T33" s="31">
        <f t="shared" ref="T33" si="49">COUNTIF(R34:S34,"▲")</f>
        <v>0</v>
      </c>
      <c r="U33" s="31"/>
      <c r="V33" s="31" t="str">
        <f>TEXT(M33,"YYYY-MM")</f>
        <v>2026-05</v>
      </c>
      <c r="W33" s="31" cm="1">
        <f t="array" ref="W33">SUMPRODUCT((M33:S33&gt;=$N$8)*(M33:S33 &lt;= $N$9)*(TEXT(M33:S33,"yyyy-mm")=V33)*(M34:S34 = "●"))</f>
        <v>2</v>
      </c>
      <c r="X33" s="31" cm="1">
        <f t="array" ref="X33">SUMPRODUCT((R33:S33&gt;=$N$8)*(R33:S33 &lt;= $N$9)*(TEXT(R33:S33,"yyyy-mm")=V33)*(R34:S34 = "▲"))</f>
        <v>0</v>
      </c>
      <c r="Y33" s="31"/>
      <c r="Z33" s="31"/>
      <c r="AA33" s="70">
        <v>25</v>
      </c>
      <c r="AB33" s="42">
        <f>AH31+1</f>
        <v>46279</v>
      </c>
      <c r="AC33" s="42">
        <f t="shared" ref="AC33:AH33" si="50">AB33+1</f>
        <v>46280</v>
      </c>
      <c r="AD33" s="42">
        <f t="shared" si="50"/>
        <v>46281</v>
      </c>
      <c r="AE33" s="42">
        <f t="shared" si="50"/>
        <v>46282</v>
      </c>
      <c r="AF33" s="42">
        <f t="shared" si="50"/>
        <v>46283</v>
      </c>
      <c r="AG33" s="43">
        <f t="shared" si="50"/>
        <v>46284</v>
      </c>
      <c r="AH33" s="44">
        <f t="shared" si="50"/>
        <v>46285</v>
      </c>
      <c r="AI33" s="15">
        <f>COUNTIF(AG34:AH34,"▲")</f>
        <v>0</v>
      </c>
      <c r="AJ33" s="15"/>
      <c r="AK33" s="15" t="str">
        <f>TEXT(AB33,"YYYY-MM")</f>
        <v>2026-09</v>
      </c>
      <c r="AL33" s="15" cm="1">
        <f t="array" ref="AL33">SUMPRODUCT((AB33:AH33&gt;=$N$8)*(AB33:AH33 &lt;= $N$9)*(TEXT(AB33:AH33,"yyyy-mm")=AK33)*(AB34:AH34 = "●"))</f>
        <v>0</v>
      </c>
      <c r="AM33" s="15" cm="1">
        <f t="array" ref="AM33">SUMPRODUCT((AG33:AH33&gt;=$N$8)*(AG33:AH33 &lt;= $N$9)*(TEXT(AG33:AH33,"yyyy-mm")=AK33)*(AG34:AH34 = "▲"))</f>
        <v>0</v>
      </c>
      <c r="AN33" s="15"/>
      <c r="AO33" s="15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4"/>
    </row>
    <row r="34" spans="1:53" s="3" customFormat="1" ht="21" customHeight="1" thickBot="1" x14ac:dyDescent="0.5">
      <c r="A34" s="1">
        <v>2</v>
      </c>
      <c r="B34" s="1">
        <v>25</v>
      </c>
      <c r="C34" s="12">
        <f t="shared" si="3"/>
        <v>46844</v>
      </c>
      <c r="D34" s="12">
        <f t="shared" si="0"/>
        <v>46264</v>
      </c>
      <c r="E34" s="1" t="str">
        <f t="shared" si="1"/>
        <v>2028-04</v>
      </c>
      <c r="F34" s="1">
        <f ca="1">SUMIF($AK$105:$AL$146,E34,$AL$105:$AL$146)</f>
        <v>0</v>
      </c>
      <c r="G34" s="1">
        <f ca="1">SUMIF($AK$105:$AM$146,E34,$AM$105:$AM$146)</f>
        <v>0</v>
      </c>
      <c r="H34" s="13">
        <f t="shared" ca="1" si="26"/>
        <v>-166</v>
      </c>
      <c r="I34" s="1">
        <f t="shared" ca="1" si="4"/>
        <v>0</v>
      </c>
      <c r="J34" s="31"/>
      <c r="K34" s="31" t="str">
        <f t="shared" ref="K34" si="51">IF(U34=0,"OK","NG")</f>
        <v>OK</v>
      </c>
      <c r="L34" s="71"/>
      <c r="M34" s="32"/>
      <c r="N34" s="32"/>
      <c r="O34" s="32"/>
      <c r="P34" s="32"/>
      <c r="Q34" s="32"/>
      <c r="R34" s="33" t="s">
        <v>3</v>
      </c>
      <c r="S34" s="34" t="s">
        <v>3</v>
      </c>
      <c r="T34" s="31">
        <f t="shared" ref="T34" si="52">IF($N$9-M33-T33&lt;=5,2,COUNTIF(M34:S34,"●"))</f>
        <v>2</v>
      </c>
      <c r="U34" s="31">
        <f>IF(T34&lt;2-T33,1,0)</f>
        <v>0</v>
      </c>
      <c r="V34" s="31" t="str">
        <f>TEXT(S33,"YYYY-MM")</f>
        <v>2026-05</v>
      </c>
      <c r="W34" s="31" cm="1">
        <f t="array" ref="W34">IF(V34=V33,0,SUMPRODUCT((M33:S33&gt;=$N$8)*(M33:S33 &lt;= $N$9)*(TEXT(M33:S33,"yyyy-mm")=V34)*(M34:S34 = "●")))</f>
        <v>0</v>
      </c>
      <c r="X34" s="31" cm="1">
        <f t="array" ref="X34">IF(V34=V33,0,SUMPRODUCT((M33:S33&gt;=$N$8)*(M33:S33 &lt;= $N$9)*(TEXT(M33:S33,"yyyy-mm")=V34)*(M34:S34 = "▲")))</f>
        <v>0</v>
      </c>
      <c r="Y34" s="31"/>
      <c r="Z34" s="31" t="str">
        <f t="shared" ref="Z34" si="53">IF(AJ34=0,"OK","NG")</f>
        <v>OK</v>
      </c>
      <c r="AA34" s="71"/>
      <c r="AB34" s="32"/>
      <c r="AC34" s="32"/>
      <c r="AD34" s="32"/>
      <c r="AE34" s="32"/>
      <c r="AF34" s="32"/>
      <c r="AG34" s="33"/>
      <c r="AH34" s="34"/>
      <c r="AI34" s="15">
        <f>IF($N$9-AB33-AI33&lt;=5,2,COUNTIF(AB34:AH34,"●"))</f>
        <v>2</v>
      </c>
      <c r="AJ34" s="15">
        <f>IF(AI34&lt;2-AI33,1,0)</f>
        <v>0</v>
      </c>
      <c r="AK34" s="15" t="str">
        <f>TEXT(AH33,"YYYY-MM")</f>
        <v>2026-09</v>
      </c>
      <c r="AL34" s="15" cm="1">
        <f t="array" ref="AL34">IF(AK34=AK33,0,SUMPRODUCT((AB33:AH33&gt;=$N$8)*(AB33:AH33 &lt;= $N$9)*(TEXT(AB33:AH33,"yyyy-mm")=AK34)*(AB34:AH34 = "●")))</f>
        <v>0</v>
      </c>
      <c r="AM34" s="15" cm="1">
        <f t="array" ref="AM34">IF(AK34=AK33,0,SUMPRODUCT((AB33:AH33&gt;=$N$8)*(AB33:AH33 &lt;= $N$9)*(TEXT(AB33:AH33,"yyyy-mm")=AK34)*(AB34:AH34 = "▲")))</f>
        <v>0</v>
      </c>
      <c r="AN34" s="15"/>
      <c r="AO34" s="15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4"/>
    </row>
    <row r="35" spans="1:53" s="3" customFormat="1" ht="21" customHeight="1" x14ac:dyDescent="0.45">
      <c r="A35" s="1">
        <v>3</v>
      </c>
      <c r="B35" s="1">
        <v>26</v>
      </c>
      <c r="C35" s="12">
        <f t="shared" si="3"/>
        <v>46874</v>
      </c>
      <c r="D35" s="12">
        <f t="shared" si="0"/>
        <v>46264</v>
      </c>
      <c r="E35" s="1" t="str">
        <f t="shared" si="1"/>
        <v>2028-05</v>
      </c>
      <c r="F35" s="1">
        <f ca="1">SUMIF($AK$105:$AL$146,E35,$AL$105:$AL$146)</f>
        <v>0</v>
      </c>
      <c r="G35" s="1">
        <f ca="1">SUMIF($AK$105:$AM$146,E35,$AM$105:$AM$146)</f>
        <v>0</v>
      </c>
      <c r="H35" s="13">
        <f t="shared" ca="1" si="26"/>
        <v>-175</v>
      </c>
      <c r="I35" s="1">
        <f t="shared" ca="1" si="4"/>
        <v>0</v>
      </c>
      <c r="J35" s="31"/>
      <c r="K35" s="31"/>
      <c r="L35" s="70">
        <v>10</v>
      </c>
      <c r="M35" s="42">
        <f>S33+1</f>
        <v>46174</v>
      </c>
      <c r="N35" s="42">
        <f>M35+1</f>
        <v>46175</v>
      </c>
      <c r="O35" s="42">
        <f t="shared" ref="O35:Q35" si="54">N35+1</f>
        <v>46176</v>
      </c>
      <c r="P35" s="42">
        <f t="shared" si="54"/>
        <v>46177</v>
      </c>
      <c r="Q35" s="42">
        <f t="shared" si="54"/>
        <v>46178</v>
      </c>
      <c r="R35" s="43">
        <f>Q35+1</f>
        <v>46179</v>
      </c>
      <c r="S35" s="44">
        <f>R35+1</f>
        <v>46180</v>
      </c>
      <c r="T35" s="31">
        <f t="shared" ref="T35" si="55">COUNTIF(R36:S36,"▲")</f>
        <v>1</v>
      </c>
      <c r="U35" s="31"/>
      <c r="V35" s="31" t="str">
        <f>TEXT(M35,"YYYY-MM")</f>
        <v>2026-06</v>
      </c>
      <c r="W35" s="31" cm="1">
        <f t="array" ref="W35">SUMPRODUCT((M35:S35&gt;=$N$8)*(M35:S35 &lt;= $N$9)*(TEXT(M35:S35,"yyyy-mm")=V35)*(M36:S36 = "●"))</f>
        <v>1</v>
      </c>
      <c r="X35" s="31" cm="1">
        <f t="array" ref="X35">SUMPRODUCT((R35:S35&gt;=$N$8)*(R35:S35 &lt;= $N$9)*(TEXT(R35:S35,"yyyy-mm")=V35)*(R36:S36 = "▲"))</f>
        <v>1</v>
      </c>
      <c r="Y35" s="31"/>
      <c r="Z35" s="31"/>
      <c r="AA35" s="70">
        <v>26</v>
      </c>
      <c r="AB35" s="42">
        <f>AH33+1</f>
        <v>46286</v>
      </c>
      <c r="AC35" s="42">
        <f t="shared" ref="AC35:AH35" si="56">AB35+1</f>
        <v>46287</v>
      </c>
      <c r="AD35" s="42">
        <f t="shared" si="56"/>
        <v>46288</v>
      </c>
      <c r="AE35" s="42">
        <f t="shared" si="56"/>
        <v>46289</v>
      </c>
      <c r="AF35" s="42">
        <f t="shared" si="56"/>
        <v>46290</v>
      </c>
      <c r="AG35" s="43">
        <f t="shared" si="56"/>
        <v>46291</v>
      </c>
      <c r="AH35" s="44">
        <f t="shared" si="56"/>
        <v>46292</v>
      </c>
      <c r="AI35" s="15">
        <f>COUNTIF(AG36:AH36,"▲")</f>
        <v>0</v>
      </c>
      <c r="AJ35" s="15"/>
      <c r="AK35" s="15" t="str">
        <f>TEXT(AB35,"YYYY-MM")</f>
        <v>2026-09</v>
      </c>
      <c r="AL35" s="15" cm="1">
        <f t="array" ref="AL35">SUMPRODUCT((AB35:AH35&gt;=$N$8)*(AB35:AH35 &lt;= $N$9)*(TEXT(AB35:AH35,"yyyy-mm")=AK35)*(AB36:AH36 = "●"))</f>
        <v>0</v>
      </c>
      <c r="AM35" s="15" cm="1">
        <f t="array" ref="AM35">SUMPRODUCT((AG35:AH35&gt;=$N$8)*(AG35:AH35 &lt;= $N$9)*(TEXT(AG35:AH35,"yyyy-mm")=AK35)*(AG36:AH36 = "▲"))</f>
        <v>0</v>
      </c>
      <c r="AN35" s="15"/>
      <c r="AO35" s="15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4"/>
    </row>
    <row r="36" spans="1:53" s="3" customFormat="1" ht="21" customHeight="1" thickBot="1" x14ac:dyDescent="0.5">
      <c r="A36" s="1">
        <v>4</v>
      </c>
      <c r="B36" s="1">
        <v>27</v>
      </c>
      <c r="C36" s="12">
        <f t="shared" si="3"/>
        <v>46905</v>
      </c>
      <c r="D36" s="12">
        <f t="shared" si="0"/>
        <v>46264</v>
      </c>
      <c r="E36" s="1" t="str">
        <f t="shared" si="1"/>
        <v>2028-06</v>
      </c>
      <c r="F36" s="1">
        <f ca="1">SUMIF($V$154:$W$195,E36,$W$154:$W$195)+SUMIF($AK$105:$AL$146,E36,$AL$105:$AL$146)</f>
        <v>0</v>
      </c>
      <c r="G36" s="1">
        <f ca="1">SUMIF($V$154:$X$195,E36,$X$154:$X$195)+SUMIF($AK$105:$AM$146,E36,$AM$105:$AM$146)</f>
        <v>0</v>
      </c>
      <c r="H36" s="13">
        <f t="shared" ca="1" si="26"/>
        <v>-183</v>
      </c>
      <c r="I36" s="1">
        <f t="shared" ca="1" si="4"/>
        <v>0</v>
      </c>
      <c r="J36" s="31"/>
      <c r="K36" s="31" t="str">
        <f t="shared" ref="K36" si="57">IF(U36=0,"OK","NG")</f>
        <v>OK</v>
      </c>
      <c r="L36" s="71"/>
      <c r="M36" s="32" t="s">
        <v>4</v>
      </c>
      <c r="N36" s="32" t="s">
        <v>4</v>
      </c>
      <c r="O36" s="32" t="s">
        <v>4</v>
      </c>
      <c r="P36" s="32" t="s">
        <v>4</v>
      </c>
      <c r="Q36" s="32" t="s">
        <v>4</v>
      </c>
      <c r="R36" s="33" t="s">
        <v>4</v>
      </c>
      <c r="S36" s="34" t="s">
        <v>3</v>
      </c>
      <c r="T36" s="31">
        <f t="shared" ref="T36" si="58">IF($N$9-M35-T35&lt;=5,2,COUNTIF(M36:S36,"●"))</f>
        <v>1</v>
      </c>
      <c r="U36" s="31">
        <f>IF(T36&lt;2-T35,1,0)</f>
        <v>0</v>
      </c>
      <c r="V36" s="31" t="str">
        <f>TEXT(S35,"YYYY-MM")</f>
        <v>2026-06</v>
      </c>
      <c r="W36" s="31" cm="1">
        <f t="array" ref="W36">IF(V36=V35,0,SUMPRODUCT((M35:S35&gt;=$N$8)*(M35:S35 &lt;= $N$9)*(TEXT(M35:S35,"yyyy-mm")=V36)*(M36:S36 = "●")))</f>
        <v>0</v>
      </c>
      <c r="X36" s="31" cm="1">
        <f t="array" ref="X36">IF(V36=V35,0,SUMPRODUCT((M35:S35&gt;=$N$8)*(M35:S35 &lt;= $N$9)*(TEXT(M35:S35,"yyyy-mm")=V36)*(M36:S36 = "▲")))</f>
        <v>0</v>
      </c>
      <c r="Y36" s="31"/>
      <c r="Z36" s="31" t="str">
        <f t="shared" ref="Z36" si="59">IF(AJ36=0,"OK","NG")</f>
        <v>OK</v>
      </c>
      <c r="AA36" s="71"/>
      <c r="AB36" s="32"/>
      <c r="AC36" s="32"/>
      <c r="AD36" s="32"/>
      <c r="AE36" s="32"/>
      <c r="AF36" s="32"/>
      <c r="AG36" s="33"/>
      <c r="AH36" s="34"/>
      <c r="AI36" s="15">
        <f>IF($N$9-AB35-AI35&lt;=5,2,COUNTIF(AB36:AH36,"●"))</f>
        <v>2</v>
      </c>
      <c r="AJ36" s="15">
        <f>IF(AI36&lt;2-AI35,1,0)</f>
        <v>0</v>
      </c>
      <c r="AK36" s="15" t="str">
        <f>TEXT(AH35,"YYYY-MM")</f>
        <v>2026-09</v>
      </c>
      <c r="AL36" s="15" cm="1">
        <f t="array" ref="AL36">IF(AK36=AK35,0,SUMPRODUCT((AB35:AH35&gt;=$N$8)*(AB35:AH35 &lt;= $N$9)*(TEXT(AB35:AH35,"yyyy-mm")=AK36)*(AB36:AH36 = "●")))</f>
        <v>0</v>
      </c>
      <c r="AM36" s="15" cm="1">
        <f t="array" ref="AM36">IF(AK36=AK35,0,SUMPRODUCT((AB35:AH35&gt;=$N$8)*(AB35:AH35 &lt;= $N$9)*(TEXT(AB35:AH35,"yyyy-mm")=AK36)*(AB36:AH36 = "▲")))</f>
        <v>0</v>
      </c>
      <c r="AN36" s="15"/>
      <c r="AO36" s="15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4"/>
    </row>
    <row r="37" spans="1:53" s="3" customFormat="1" ht="21" customHeight="1" x14ac:dyDescent="0.45">
      <c r="A37" s="1">
        <v>5</v>
      </c>
      <c r="B37" s="1">
        <v>28</v>
      </c>
      <c r="C37" s="12">
        <f t="shared" si="3"/>
        <v>46935</v>
      </c>
      <c r="D37" s="12">
        <f t="shared" si="0"/>
        <v>46264</v>
      </c>
      <c r="E37" s="1" t="str">
        <f t="shared" si="1"/>
        <v>2028-07</v>
      </c>
      <c r="F37" s="1">
        <f ca="1">SUMIF($V$154:$W$195,E37,$W$154:$W$195)+SUMIF($AK$105:$AL$146,E37,$AL$105:$AL$146)</f>
        <v>0</v>
      </c>
      <c r="G37" s="1">
        <f ca="1">SUMIF($V$154:$X$195,E37,$X$154:$X$195)+SUMIF($AK$105:$AM$146,E37,$AM$105:$AM$146)</f>
        <v>0</v>
      </c>
      <c r="H37" s="13">
        <f t="shared" ca="1" si="26"/>
        <v>-192</v>
      </c>
      <c r="I37" s="1">
        <f t="shared" ca="1" si="4"/>
        <v>0</v>
      </c>
      <c r="J37" s="31"/>
      <c r="K37" s="31"/>
      <c r="L37" s="70">
        <v>11</v>
      </c>
      <c r="M37" s="42">
        <f>S35+1</f>
        <v>46181</v>
      </c>
      <c r="N37" s="42">
        <f>M37+1</f>
        <v>46182</v>
      </c>
      <c r="O37" s="42">
        <f t="shared" ref="O37:Q37" si="60">N37+1</f>
        <v>46183</v>
      </c>
      <c r="P37" s="42">
        <f t="shared" si="60"/>
        <v>46184</v>
      </c>
      <c r="Q37" s="42">
        <f t="shared" si="60"/>
        <v>46185</v>
      </c>
      <c r="R37" s="43">
        <f>Q37+1</f>
        <v>46186</v>
      </c>
      <c r="S37" s="44">
        <f>R37+1</f>
        <v>46187</v>
      </c>
      <c r="T37" s="31">
        <f t="shared" ref="T37" si="61">COUNTIF(R38:S38,"▲")</f>
        <v>0</v>
      </c>
      <c r="U37" s="31"/>
      <c r="V37" s="31" t="str">
        <f>TEXT(M37,"YYYY-MM")</f>
        <v>2026-06</v>
      </c>
      <c r="W37" s="31" cm="1">
        <f t="array" ref="W37">SUMPRODUCT((M37:S37&gt;=$N$8)*(M37:S37 &lt;= $N$9)*(TEXT(M37:S37,"yyyy-mm")=V37)*(M38:S38 = "●"))</f>
        <v>2</v>
      </c>
      <c r="X37" s="31" cm="1">
        <f t="array" ref="X37">SUMPRODUCT((R37:S37&gt;=$N$8)*(R37:S37 &lt;= $N$9)*(TEXT(R37:S37,"yyyy-mm")=V37)*(R38:S38 = "▲"))</f>
        <v>0</v>
      </c>
      <c r="Y37" s="31"/>
      <c r="Z37" s="31"/>
      <c r="AA37" s="70">
        <v>27</v>
      </c>
      <c r="AB37" s="42">
        <f>AH35+1</f>
        <v>46293</v>
      </c>
      <c r="AC37" s="42">
        <f t="shared" ref="AC37:AH37" si="62">AB37+1</f>
        <v>46294</v>
      </c>
      <c r="AD37" s="42">
        <f t="shared" si="62"/>
        <v>46295</v>
      </c>
      <c r="AE37" s="42">
        <f t="shared" si="62"/>
        <v>46296</v>
      </c>
      <c r="AF37" s="42">
        <f t="shared" si="62"/>
        <v>46297</v>
      </c>
      <c r="AG37" s="43">
        <f t="shared" si="62"/>
        <v>46298</v>
      </c>
      <c r="AH37" s="44">
        <f t="shared" si="62"/>
        <v>46299</v>
      </c>
      <c r="AI37" s="15">
        <f>COUNTIF(AG38:AH38,"▲")</f>
        <v>0</v>
      </c>
      <c r="AJ37" s="15"/>
      <c r="AK37" s="15" t="str">
        <f>TEXT(AB37,"YYYY-MM")</f>
        <v>2026-09</v>
      </c>
      <c r="AL37" s="15" cm="1">
        <f t="array" ref="AL37">SUMPRODUCT((AB37:AH37&gt;=$N$8)*(AB37:AH37 &lt;= $N$9)*(TEXT(AB37:AH37,"yyyy-mm")=AK37)*(AB38:AH38 = "●"))</f>
        <v>0</v>
      </c>
      <c r="AM37" s="15" cm="1">
        <f t="array" ref="AM37">SUMPRODUCT((AG37:AH37&gt;=$N$8)*(AG37:AH37 &lt;= $N$9)*(TEXT(AG37:AH37,"yyyy-mm")=AK37)*(AG38:AH38 = "▲"))</f>
        <v>0</v>
      </c>
      <c r="AN37" s="15"/>
      <c r="AO37" s="15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4"/>
    </row>
    <row r="38" spans="1:53" s="3" customFormat="1" ht="21" customHeight="1" thickBot="1" x14ac:dyDescent="0.5">
      <c r="A38" s="1">
        <v>1</v>
      </c>
      <c r="B38" s="1">
        <v>29</v>
      </c>
      <c r="C38" s="12">
        <f t="shared" si="3"/>
        <v>46966</v>
      </c>
      <c r="D38" s="12">
        <f t="shared" si="0"/>
        <v>46264</v>
      </c>
      <c r="E38" s="1" t="str">
        <f t="shared" si="1"/>
        <v>2028-08</v>
      </c>
      <c r="F38" s="1">
        <f ca="1">SUMIF($AK$105:$AL$146,E38,$AL$105:$AL$146)+SUMIF($V$154:$W$195,E38,$W$154:$W$195)</f>
        <v>0</v>
      </c>
      <c r="G38" s="1">
        <f ca="1">SUMIF($AK$105:$AM$146,E38,$AM$105:$AM$146)+SUMIF($V$154:$X$195,E38,$X$154:$X$195)</f>
        <v>0</v>
      </c>
      <c r="H38" s="13">
        <f t="shared" ca="1" si="26"/>
        <v>-201</v>
      </c>
      <c r="I38" s="1">
        <f t="shared" ca="1" si="4"/>
        <v>0</v>
      </c>
      <c r="J38" s="31"/>
      <c r="K38" s="31" t="str">
        <f t="shared" ref="K38" si="63">IF(U38=0,"OK","NG")</f>
        <v>OK</v>
      </c>
      <c r="L38" s="71"/>
      <c r="M38" s="32"/>
      <c r="N38" s="32"/>
      <c r="O38" s="32"/>
      <c r="P38" s="32"/>
      <c r="Q38" s="32"/>
      <c r="R38" s="33" t="s">
        <v>3</v>
      </c>
      <c r="S38" s="34" t="s">
        <v>3</v>
      </c>
      <c r="T38" s="31">
        <f t="shared" ref="T38" si="64">IF($N$9-M37-T37&lt;=5,2,COUNTIF(M38:S38,"●"))</f>
        <v>2</v>
      </c>
      <c r="U38" s="31">
        <f>IF(T38&lt;2-T37,1,0)</f>
        <v>0</v>
      </c>
      <c r="V38" s="31" t="str">
        <f>TEXT(S37,"YYYY-MM")</f>
        <v>2026-06</v>
      </c>
      <c r="W38" s="31" cm="1">
        <f t="array" ref="W38">IF(V38=V37,0,SUMPRODUCT((M37:S37&gt;=$N$8)*(M37:S37 &lt;= $N$9)*(TEXT(M37:S37,"yyyy-mm")=V38)*(M38:S38 = "●")))</f>
        <v>0</v>
      </c>
      <c r="X38" s="31" cm="1">
        <f t="array" ref="X38">IF(V38=V37,0,SUMPRODUCT((M37:S37&gt;=$N$8)*(M37:S37 &lt;= $N$9)*(TEXT(M37:S37,"yyyy-mm")=V38)*(M38:S38 = "▲")))</f>
        <v>0</v>
      </c>
      <c r="Y38" s="31"/>
      <c r="Z38" s="31" t="str">
        <f t="shared" ref="Z38" si="65">IF(AJ38=0,"OK","NG")</f>
        <v>OK</v>
      </c>
      <c r="AA38" s="71"/>
      <c r="AB38" s="32"/>
      <c r="AC38" s="32"/>
      <c r="AD38" s="32"/>
      <c r="AE38" s="32"/>
      <c r="AF38" s="32"/>
      <c r="AG38" s="33"/>
      <c r="AH38" s="34"/>
      <c r="AI38" s="15">
        <f>IF($N$9-AB37-AI37&lt;=5,2,COUNTIF(AB38:AH38,"●"))</f>
        <v>2</v>
      </c>
      <c r="AJ38" s="15">
        <f>IF(AI38&lt;2-AI37,1,0)</f>
        <v>0</v>
      </c>
      <c r="AK38" s="15" t="str">
        <f>TEXT(AH37,"YYYY-MM")</f>
        <v>2026-10</v>
      </c>
      <c r="AL38" s="15" cm="1">
        <f t="array" ref="AL38">IF(AK38=AK37,0,SUMPRODUCT((AB37:AH37&gt;=$N$8)*(AB37:AH37 &lt;= $N$9)*(TEXT(AB37:AH37,"yyyy-mm")=AK38)*(AB38:AH38 = "●")))</f>
        <v>0</v>
      </c>
      <c r="AM38" s="15" cm="1">
        <f t="array" ref="AM38">IF(AK38=AK37,0,SUMPRODUCT((AB37:AH37&gt;=$N$8)*(AB37:AH37 &lt;= $N$9)*(TEXT(AB37:AH37,"yyyy-mm")=AK38)*(AB38:AH38 = "▲")))</f>
        <v>0</v>
      </c>
      <c r="AN38" s="15"/>
      <c r="AO38" s="15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4"/>
    </row>
    <row r="39" spans="1:53" s="3" customFormat="1" ht="21" customHeight="1" x14ac:dyDescent="0.45">
      <c r="A39" s="1">
        <v>2</v>
      </c>
      <c r="B39" s="1">
        <v>30</v>
      </c>
      <c r="C39" s="12">
        <f t="shared" si="3"/>
        <v>46997</v>
      </c>
      <c r="D39" s="12">
        <f t="shared" si="0"/>
        <v>46264</v>
      </c>
      <c r="E39" s="1" t="str">
        <f t="shared" si="1"/>
        <v>2028-09</v>
      </c>
      <c r="F39" s="1">
        <f ca="1">SUMIF($V$154:$W$195,E39,$W$154:$W$195)</f>
        <v>0</v>
      </c>
      <c r="G39" s="1">
        <f ca="1">SUMIF($V$154:$X$195,E39,$X$154:$X$195)</f>
        <v>0</v>
      </c>
      <c r="H39" s="13">
        <f t="shared" ca="1" si="26"/>
        <v>-209</v>
      </c>
      <c r="I39" s="1">
        <f t="shared" ca="1" si="4"/>
        <v>0</v>
      </c>
      <c r="J39" s="31"/>
      <c r="K39" s="31"/>
      <c r="L39" s="70">
        <v>12</v>
      </c>
      <c r="M39" s="42">
        <f>S37+1</f>
        <v>46188</v>
      </c>
      <c r="N39" s="42">
        <f>M39+1</f>
        <v>46189</v>
      </c>
      <c r="O39" s="42">
        <f t="shared" ref="O39:Q39" si="66">N39+1</f>
        <v>46190</v>
      </c>
      <c r="P39" s="42">
        <f t="shared" si="66"/>
        <v>46191</v>
      </c>
      <c r="Q39" s="42">
        <f t="shared" si="66"/>
        <v>46192</v>
      </c>
      <c r="R39" s="43">
        <f>Q39+1</f>
        <v>46193</v>
      </c>
      <c r="S39" s="44">
        <f>R39+1</f>
        <v>46194</v>
      </c>
      <c r="T39" s="31">
        <f t="shared" ref="T39" si="67">COUNTIF(R40:S40,"▲")</f>
        <v>0</v>
      </c>
      <c r="U39" s="31"/>
      <c r="V39" s="31" t="str">
        <f>TEXT(M39,"YYYY-MM")</f>
        <v>2026-06</v>
      </c>
      <c r="W39" s="31" cm="1">
        <f t="array" ref="W39">SUMPRODUCT((M39:S39&gt;=$N$8)*(M39:S39 &lt;= $N$9)*(TEXT(M39:S39,"yyyy-mm")=V39)*(M40:S40 = "●"))</f>
        <v>2</v>
      </c>
      <c r="X39" s="31" cm="1">
        <f t="array" ref="X39">SUMPRODUCT((R39:S39&gt;=$N$8)*(R39:S39 &lt;= $N$9)*(TEXT(R39:S39,"yyyy-mm")=V39)*(R40:S40 = "▲"))</f>
        <v>0</v>
      </c>
      <c r="Y39" s="31"/>
      <c r="Z39" s="31"/>
      <c r="AA39" s="70">
        <v>28</v>
      </c>
      <c r="AB39" s="42">
        <f>AH37+1</f>
        <v>46300</v>
      </c>
      <c r="AC39" s="42">
        <f t="shared" ref="AC39:AH39" si="68">AB39+1</f>
        <v>46301</v>
      </c>
      <c r="AD39" s="42">
        <f t="shared" si="68"/>
        <v>46302</v>
      </c>
      <c r="AE39" s="42">
        <f t="shared" si="68"/>
        <v>46303</v>
      </c>
      <c r="AF39" s="42">
        <f t="shared" si="68"/>
        <v>46304</v>
      </c>
      <c r="AG39" s="43">
        <f t="shared" si="68"/>
        <v>46305</v>
      </c>
      <c r="AH39" s="44">
        <f t="shared" si="68"/>
        <v>46306</v>
      </c>
      <c r="AI39" s="15">
        <f>COUNTIF(AG40:AH40,"▲")</f>
        <v>0</v>
      </c>
      <c r="AJ39" s="15"/>
      <c r="AK39" s="15" t="str">
        <f>TEXT(AB39,"YYYY-MM")</f>
        <v>2026-10</v>
      </c>
      <c r="AL39" s="15" cm="1">
        <f t="array" ref="AL39">SUMPRODUCT((AB39:AH39&gt;=$N$8)*(AB39:AH39 &lt;= $N$9)*(TEXT(AB39:AH39,"yyyy-mm")=AK39)*(AB40:AH40 = "●"))</f>
        <v>0</v>
      </c>
      <c r="AM39" s="15" cm="1">
        <f t="array" ref="AM39">SUMPRODUCT((AG39:AH39&gt;=$N$8)*(AG39:AH39 &lt;= $N$9)*(TEXT(AG39:AH39,"yyyy-mm")=AK39)*(AG40:AH40 = "▲"))</f>
        <v>0</v>
      </c>
      <c r="AN39" s="15"/>
      <c r="AO39" s="15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4"/>
    </row>
    <row r="40" spans="1:53" s="3" customFormat="1" ht="21" customHeight="1" thickBot="1" x14ac:dyDescent="0.5">
      <c r="A40" s="1">
        <v>3</v>
      </c>
      <c r="B40" s="1">
        <v>31</v>
      </c>
      <c r="C40" s="12">
        <f t="shared" si="3"/>
        <v>47027</v>
      </c>
      <c r="D40" s="12">
        <f t="shared" si="0"/>
        <v>46264</v>
      </c>
      <c r="E40" s="1" t="str">
        <f t="shared" si="1"/>
        <v>2028-10</v>
      </c>
      <c r="F40" s="1">
        <f ca="1">SUMIF($V$154:$W$195,E40,$W$154:$W$195)</f>
        <v>0</v>
      </c>
      <c r="G40" s="1">
        <f ca="1">SUMIF($V$154:$X$195,E40,$X$154:$X$195)</f>
        <v>0</v>
      </c>
      <c r="H40" s="13">
        <f t="shared" ca="1" si="26"/>
        <v>-219</v>
      </c>
      <c r="I40" s="1">
        <f t="shared" ca="1" si="4"/>
        <v>0</v>
      </c>
      <c r="J40" s="31"/>
      <c r="K40" s="31" t="str">
        <f t="shared" ref="K40" si="69">IF(U40=0,"OK","NG")</f>
        <v>OK</v>
      </c>
      <c r="L40" s="71"/>
      <c r="M40" s="32"/>
      <c r="N40" s="32"/>
      <c r="O40" s="32"/>
      <c r="P40" s="32"/>
      <c r="Q40" s="32"/>
      <c r="R40" s="33" t="s">
        <v>3</v>
      </c>
      <c r="S40" s="34" t="s">
        <v>3</v>
      </c>
      <c r="T40" s="31">
        <f t="shared" ref="T40" si="70">IF($N$9-M39-T39&lt;=5,2,COUNTIF(M40:S40,"●"))</f>
        <v>2</v>
      </c>
      <c r="U40" s="31">
        <f>IF(T40&lt;2-T39,1,0)</f>
        <v>0</v>
      </c>
      <c r="V40" s="31" t="str">
        <f>TEXT(S39,"YYYY-MM")</f>
        <v>2026-06</v>
      </c>
      <c r="W40" s="31" cm="1">
        <f t="array" ref="W40">IF(V40=V39,0,SUMPRODUCT((M39:S39&gt;=$N$8)*(M39:S39 &lt;= $N$9)*(TEXT(M39:S39,"yyyy-mm")=V40)*(M40:S40 = "●")))</f>
        <v>0</v>
      </c>
      <c r="X40" s="31" cm="1">
        <f t="array" ref="X40">IF(V40=V39,0,SUMPRODUCT((M39:S39&gt;=$N$8)*(M39:S39 &lt;= $N$9)*(TEXT(M39:S39,"yyyy-mm")=V40)*(M40:S40 = "▲")))</f>
        <v>0</v>
      </c>
      <c r="Y40" s="31"/>
      <c r="Z40" s="31" t="str">
        <f t="shared" ref="Z40" si="71">IF(AJ40=0,"OK","NG")</f>
        <v>OK</v>
      </c>
      <c r="AA40" s="71"/>
      <c r="AB40" s="32"/>
      <c r="AC40" s="32"/>
      <c r="AD40" s="32"/>
      <c r="AE40" s="32"/>
      <c r="AF40" s="32"/>
      <c r="AG40" s="33"/>
      <c r="AH40" s="34"/>
      <c r="AI40" s="15">
        <f>IF($N$9-AB39-AI39&lt;=5,2,COUNTIF(AB40:AH40,"●"))</f>
        <v>2</v>
      </c>
      <c r="AJ40" s="15">
        <f>IF(AI40&lt;2-AI39,1,0)</f>
        <v>0</v>
      </c>
      <c r="AK40" s="15" t="str">
        <f>TEXT(AH39,"YYYY-MM")</f>
        <v>2026-10</v>
      </c>
      <c r="AL40" s="15" cm="1">
        <f t="array" ref="AL40">IF(AK40=AK39,0,SUMPRODUCT((AB39:AH39&gt;=$N$8)*(AB39:AH39 &lt;= $N$9)*(TEXT(AB39:AH39,"yyyy-mm")=AK40)*(AB40:AH40 = "●")))</f>
        <v>0</v>
      </c>
      <c r="AM40" s="15" cm="1">
        <f t="array" ref="AM40">IF(AK40=AK39,0,SUMPRODUCT((AB39:AH39&gt;=$N$8)*(AB39:AH39 &lt;= $N$9)*(TEXT(AB39:AH39,"yyyy-mm")=AK40)*(AB40:AH40 = "▲")))</f>
        <v>0</v>
      </c>
      <c r="AN40" s="15"/>
      <c r="AO40" s="15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4"/>
    </row>
    <row r="41" spans="1:53" s="3" customFormat="1" ht="21" customHeight="1" x14ac:dyDescent="0.45">
      <c r="A41" s="1">
        <v>4</v>
      </c>
      <c r="B41" s="1">
        <v>32</v>
      </c>
      <c r="C41" s="12">
        <f t="shared" si="3"/>
        <v>47058</v>
      </c>
      <c r="D41" s="12">
        <f t="shared" si="0"/>
        <v>46264</v>
      </c>
      <c r="E41" s="1" t="str">
        <f t="shared" si="1"/>
        <v>2028-11</v>
      </c>
      <c r="F41" s="1">
        <f ca="1">SUMIF($V$154:$W$195,E41,$W$154:$W$195)+SUMIF($AK$154:$AL$195,E41,$AL$154:$AL$195)</f>
        <v>0</v>
      </c>
      <c r="G41" s="1">
        <f ca="1">SUMIF($V$154:$X$195,E41,$X$154:$X$195)+SUMIF($AK$154:$AM$195,E41,$AM$154:$AM$195)</f>
        <v>0</v>
      </c>
      <c r="H41" s="13">
        <f t="shared" ca="1" si="26"/>
        <v>-227</v>
      </c>
      <c r="I41" s="1">
        <f t="shared" ca="1" si="4"/>
        <v>0</v>
      </c>
      <c r="J41" s="31"/>
      <c r="K41" s="31"/>
      <c r="L41" s="70">
        <v>13</v>
      </c>
      <c r="M41" s="42">
        <f>S39+1</f>
        <v>46195</v>
      </c>
      <c r="N41" s="42">
        <f>M41+1</f>
        <v>46196</v>
      </c>
      <c r="O41" s="42">
        <f t="shared" ref="O41:Q41" si="72">N41+1</f>
        <v>46197</v>
      </c>
      <c r="P41" s="42">
        <f t="shared" si="72"/>
        <v>46198</v>
      </c>
      <c r="Q41" s="42">
        <f t="shared" si="72"/>
        <v>46199</v>
      </c>
      <c r="R41" s="43">
        <f>Q41+1</f>
        <v>46200</v>
      </c>
      <c r="S41" s="44">
        <f>R41+1</f>
        <v>46201</v>
      </c>
      <c r="T41" s="31">
        <f t="shared" ref="T41" si="73">COUNTIF(R42:S42,"▲")</f>
        <v>0</v>
      </c>
      <c r="U41" s="31"/>
      <c r="V41" s="31" t="str">
        <f>TEXT(M41,"YYYY-MM")</f>
        <v>2026-06</v>
      </c>
      <c r="W41" s="31" cm="1">
        <f t="array" ref="W41">SUMPRODUCT((M41:S41&gt;=$N$8)*(M41:S41 &lt;= $N$9)*(TEXT(M41:S41,"yyyy-mm")=V41)*(M42:S42 = "●"))</f>
        <v>2</v>
      </c>
      <c r="X41" s="31" cm="1">
        <f t="array" ref="X41">SUMPRODUCT((R41:S41&gt;=$N$8)*(R41:S41 &lt;= $N$9)*(TEXT(R41:S41,"yyyy-mm")=V41)*(R42:S42 = "▲"))</f>
        <v>0</v>
      </c>
      <c r="Y41" s="31"/>
      <c r="Z41" s="31"/>
      <c r="AA41" s="70">
        <v>29</v>
      </c>
      <c r="AB41" s="42">
        <f>AH39+1</f>
        <v>46307</v>
      </c>
      <c r="AC41" s="42">
        <f t="shared" ref="AC41:AH41" si="74">AB41+1</f>
        <v>46308</v>
      </c>
      <c r="AD41" s="42">
        <f t="shared" si="74"/>
        <v>46309</v>
      </c>
      <c r="AE41" s="42">
        <f t="shared" si="74"/>
        <v>46310</v>
      </c>
      <c r="AF41" s="42">
        <f t="shared" si="74"/>
        <v>46311</v>
      </c>
      <c r="AG41" s="43">
        <f t="shared" si="74"/>
        <v>46312</v>
      </c>
      <c r="AH41" s="44">
        <f t="shared" si="74"/>
        <v>46313</v>
      </c>
      <c r="AI41" s="15">
        <f>COUNTIF(AG42:AH42,"▲")</f>
        <v>0</v>
      </c>
      <c r="AJ41" s="15"/>
      <c r="AK41" s="15" t="str">
        <f>TEXT(AB41,"YYYY-MM")</f>
        <v>2026-10</v>
      </c>
      <c r="AL41" s="15" cm="1">
        <f t="array" ref="AL41">SUMPRODUCT((AB41:AH41&gt;=$N$8)*(AB41:AH41 &lt;= $N$9)*(TEXT(AB41:AH41,"yyyy-mm")=AK41)*(AB42:AH42 = "●"))</f>
        <v>0</v>
      </c>
      <c r="AM41" s="15" cm="1">
        <f t="array" ref="AM41">SUMPRODUCT((AG41:AH41&gt;=$N$8)*(AG41:AH41 &lt;= $N$9)*(TEXT(AG41:AH41,"yyyy-mm")=AK41)*(AG42:AH42 = "▲"))</f>
        <v>0</v>
      </c>
      <c r="AN41" s="15"/>
      <c r="AO41" s="15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4"/>
    </row>
    <row r="42" spans="1:53" s="3" customFormat="1" ht="21" customHeight="1" thickBot="1" x14ac:dyDescent="0.5">
      <c r="A42" s="1">
        <v>5</v>
      </c>
      <c r="B42" s="1">
        <v>33</v>
      </c>
      <c r="C42" s="12">
        <f t="shared" si="3"/>
        <v>47088</v>
      </c>
      <c r="D42" s="12">
        <f t="shared" si="0"/>
        <v>46264</v>
      </c>
      <c r="E42" s="1" t="str">
        <f t="shared" si="1"/>
        <v>2028-12</v>
      </c>
      <c r="F42" s="1">
        <f ca="1">SUMIF($V$154:$W$195,E42,$W$154:$W$195)+SUMIF($AK$154:$AL$195,E42,$AL$154:$AL$195)</f>
        <v>0</v>
      </c>
      <c r="G42" s="1">
        <f ca="1">SUMIF($V$154:$X$195,E42,$X$154:$X$195)+SUMIF($AK$154:$AM$195,E42,$AM$154:$AM$195)</f>
        <v>0</v>
      </c>
      <c r="H42" s="13">
        <f t="shared" ca="1" si="26"/>
        <v>-235</v>
      </c>
      <c r="I42" s="1">
        <f t="shared" ca="1" si="4"/>
        <v>0</v>
      </c>
      <c r="J42" s="31"/>
      <c r="K42" s="31" t="str">
        <f t="shared" ref="K42" si="75">IF(U42=0,"OK","NG")</f>
        <v>OK</v>
      </c>
      <c r="L42" s="71"/>
      <c r="M42" s="32"/>
      <c r="N42" s="32"/>
      <c r="O42" s="32"/>
      <c r="P42" s="32"/>
      <c r="Q42" s="32"/>
      <c r="R42" s="33" t="s">
        <v>3</v>
      </c>
      <c r="S42" s="34" t="s">
        <v>3</v>
      </c>
      <c r="T42" s="31">
        <f t="shared" ref="T42" si="76">IF($N$9-M41-T41&lt;=5,2,COUNTIF(M42:S42,"●"))</f>
        <v>2</v>
      </c>
      <c r="U42" s="31">
        <f>IF(T42&lt;2-T41,1,0)</f>
        <v>0</v>
      </c>
      <c r="V42" s="31" t="str">
        <f>TEXT(S41,"YYYY-MM")</f>
        <v>2026-06</v>
      </c>
      <c r="W42" s="31" cm="1">
        <f t="array" ref="W42">IF(V42=V41,0,SUMPRODUCT((M41:S41&gt;=$N$8)*(M41:S41 &lt;= $N$9)*(TEXT(M41:S41,"yyyy-mm")=V42)*(M42:S42 = "●")))</f>
        <v>0</v>
      </c>
      <c r="X42" s="31" cm="1">
        <f t="array" ref="X42">IF(V42=V41,0,SUMPRODUCT((M41:S41&gt;=$N$8)*(M41:S41 &lt;= $N$9)*(TEXT(M41:S41,"yyyy-mm")=V42)*(M42:S42 = "▲")))</f>
        <v>0</v>
      </c>
      <c r="Y42" s="31"/>
      <c r="Z42" s="31" t="str">
        <f t="shared" ref="Z42" si="77">IF(AJ42=0,"OK","NG")</f>
        <v>OK</v>
      </c>
      <c r="AA42" s="71"/>
      <c r="AB42" s="32"/>
      <c r="AC42" s="32"/>
      <c r="AD42" s="32"/>
      <c r="AE42" s="32"/>
      <c r="AF42" s="32"/>
      <c r="AG42" s="33"/>
      <c r="AH42" s="34"/>
      <c r="AI42" s="15">
        <f>IF($N$9-AB41-AI41&lt;=5,2,COUNTIF(AB42:AH42,"●"))</f>
        <v>2</v>
      </c>
      <c r="AJ42" s="15">
        <f>IF(AI42&lt;2-AI41,1,0)</f>
        <v>0</v>
      </c>
      <c r="AK42" s="15" t="str">
        <f>TEXT(AH41,"YYYY-MM")</f>
        <v>2026-10</v>
      </c>
      <c r="AL42" s="15" cm="1">
        <f t="array" ref="AL42">IF(AK42=AK41,0,SUMPRODUCT((AB41:AH41&gt;=$N$8)*(AB41:AH41 &lt;= $N$9)*(TEXT(AB41:AH41,"yyyy-mm")=AK42)*(AB42:AH42 = "●")))</f>
        <v>0</v>
      </c>
      <c r="AM42" s="15" cm="1">
        <f t="array" ref="AM42">IF(AK42=AK41,0,SUMPRODUCT((AB41:AH41&gt;=$N$8)*(AB41:AH41 &lt;= $N$9)*(TEXT(AB41:AH41,"yyyy-mm")=AK42)*(AB42:AH42 = "▲")))</f>
        <v>0</v>
      </c>
      <c r="AN42" s="15"/>
      <c r="AO42" s="15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4"/>
    </row>
    <row r="43" spans="1:53" s="3" customFormat="1" ht="21" customHeight="1" x14ac:dyDescent="0.45">
      <c r="A43" s="1">
        <v>1</v>
      </c>
      <c r="B43" s="1">
        <v>34</v>
      </c>
      <c r="C43" s="12">
        <f t="shared" si="3"/>
        <v>47119</v>
      </c>
      <c r="D43" s="12">
        <f t="shared" si="0"/>
        <v>46264</v>
      </c>
      <c r="E43" s="1" t="str">
        <f t="shared" si="1"/>
        <v>2029-01</v>
      </c>
      <c r="F43" s="1">
        <f ca="1">SUMIF($V$154:$W$195,E43,$W$154:$W$195)+SUMIF($AK$154:$AL$195,E43,$AL$154:$AL$195)</f>
        <v>0</v>
      </c>
      <c r="G43" s="1">
        <f ca="1">SUMIF($V$154:$X$195,E43,$X$154:$X$195)+SUMIF($AK$154:$AM$195,E43,$AM$154:$AM$195)</f>
        <v>0</v>
      </c>
      <c r="H43" s="13">
        <f t="shared" ca="1" si="26"/>
        <v>-245</v>
      </c>
      <c r="I43" s="1">
        <f t="shared" ca="1" si="4"/>
        <v>0</v>
      </c>
      <c r="J43" s="31"/>
      <c r="K43" s="31"/>
      <c r="L43" s="70">
        <v>14</v>
      </c>
      <c r="M43" s="42">
        <f>S41+1</f>
        <v>46202</v>
      </c>
      <c r="N43" s="42">
        <f>M43+1</f>
        <v>46203</v>
      </c>
      <c r="O43" s="42">
        <f t="shared" ref="O43:Q43" si="78">N43+1</f>
        <v>46204</v>
      </c>
      <c r="P43" s="42">
        <f t="shared" si="78"/>
        <v>46205</v>
      </c>
      <c r="Q43" s="42">
        <f t="shared" si="78"/>
        <v>46206</v>
      </c>
      <c r="R43" s="43">
        <f>Q43+1</f>
        <v>46207</v>
      </c>
      <c r="S43" s="44">
        <f>R43+1</f>
        <v>46208</v>
      </c>
      <c r="T43" s="31">
        <f t="shared" ref="T43" si="79">COUNTIF(R44:S44,"▲")</f>
        <v>0</v>
      </c>
      <c r="U43" s="31"/>
      <c r="V43" s="31" t="str">
        <f>TEXT(M43,"YYYY-MM")</f>
        <v>2026-06</v>
      </c>
      <c r="W43" s="31" cm="1">
        <f t="array" ref="W43">SUMPRODUCT((M43:S43&gt;=$N$8)*(M43:S43 &lt;= $N$9)*(TEXT(M43:S43,"yyyy-mm")=V43)*(M44:S44 = "●"))</f>
        <v>0</v>
      </c>
      <c r="X43" s="31" cm="1">
        <f t="array" ref="X43">SUMPRODUCT((R43:S43&gt;=$N$8)*(R43:S43 &lt;= $N$9)*(TEXT(R43:S43,"yyyy-mm")=V43)*(R44:S44 = "▲"))</f>
        <v>0</v>
      </c>
      <c r="Y43" s="31"/>
      <c r="Z43" s="31"/>
      <c r="AA43" s="70">
        <v>30</v>
      </c>
      <c r="AB43" s="42">
        <f>AH41+1</f>
        <v>46314</v>
      </c>
      <c r="AC43" s="42">
        <f t="shared" ref="AC43:AH43" si="80">AB43+1</f>
        <v>46315</v>
      </c>
      <c r="AD43" s="42">
        <f t="shared" si="80"/>
        <v>46316</v>
      </c>
      <c r="AE43" s="42">
        <f t="shared" si="80"/>
        <v>46317</v>
      </c>
      <c r="AF43" s="42">
        <f t="shared" si="80"/>
        <v>46318</v>
      </c>
      <c r="AG43" s="43">
        <f t="shared" si="80"/>
        <v>46319</v>
      </c>
      <c r="AH43" s="44">
        <f t="shared" si="80"/>
        <v>46320</v>
      </c>
      <c r="AI43" s="15">
        <f>COUNTIF(AG44:AH44,"▲")</f>
        <v>0</v>
      </c>
      <c r="AJ43" s="15"/>
      <c r="AK43" s="15" t="str">
        <f>TEXT(AB43,"YYYY-MM")</f>
        <v>2026-10</v>
      </c>
      <c r="AL43" s="15" cm="1">
        <f t="array" ref="AL43">SUMPRODUCT((AB43:AH43&gt;=$N$8)*(AB43:AH43 &lt;= $N$9)*(TEXT(AB43:AH43,"yyyy-mm")=AK43)*(AB44:AH44 = "●"))</f>
        <v>0</v>
      </c>
      <c r="AM43" s="15" cm="1">
        <f t="array" ref="AM43">SUMPRODUCT((AG43:AH43&gt;=$N$8)*(AG43:AH43 &lt;= $N$9)*(TEXT(AG43:AH43,"yyyy-mm")=AK43)*(AG44:AH44 = "▲"))</f>
        <v>0</v>
      </c>
      <c r="AN43" s="15"/>
      <c r="AO43" s="15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4"/>
    </row>
    <row r="44" spans="1:53" s="3" customFormat="1" ht="21" customHeight="1" thickBot="1" x14ac:dyDescent="0.5">
      <c r="A44" s="1">
        <v>2</v>
      </c>
      <c r="B44" s="1">
        <v>35</v>
      </c>
      <c r="C44" s="12">
        <f t="shared" si="3"/>
        <v>47150</v>
      </c>
      <c r="D44" s="12">
        <f t="shared" si="0"/>
        <v>46264</v>
      </c>
      <c r="E44" s="1" t="str">
        <f t="shared" si="1"/>
        <v>2029-02</v>
      </c>
      <c r="F44" s="1">
        <f ca="1">SUMIF($AK$154:$AL$195,E44,$AL$154:$AL$195)</f>
        <v>0</v>
      </c>
      <c r="G44" s="1">
        <f ca="1">SUMIF($AK$154:$AM$195,E44,$AM$154:$AM$195)</f>
        <v>0</v>
      </c>
      <c r="H44" s="13">
        <f t="shared" ca="1" si="26"/>
        <v>-253</v>
      </c>
      <c r="I44" s="1">
        <f t="shared" ca="1" si="4"/>
        <v>0</v>
      </c>
      <c r="J44" s="31"/>
      <c r="K44" s="31" t="str">
        <f t="shared" ref="K44" si="81">IF(U44=0,"OK","NG")</f>
        <v>OK</v>
      </c>
      <c r="L44" s="71"/>
      <c r="M44" s="32"/>
      <c r="N44" s="32"/>
      <c r="O44" s="32"/>
      <c r="P44" s="32"/>
      <c r="Q44" s="32"/>
      <c r="R44" s="33" t="s">
        <v>3</v>
      </c>
      <c r="S44" s="34" t="s">
        <v>3</v>
      </c>
      <c r="T44" s="31">
        <f t="shared" ref="T44" si="82">IF($N$9-M43-T43&lt;=5,2,COUNTIF(M44:S44,"●"))</f>
        <v>2</v>
      </c>
      <c r="U44" s="31">
        <f>IF(T44&lt;2-T43,1,0)</f>
        <v>0</v>
      </c>
      <c r="V44" s="31" t="str">
        <f>TEXT(S43,"YYYY-MM")</f>
        <v>2026-07</v>
      </c>
      <c r="W44" s="31" cm="1">
        <f t="array" ref="W44">IF(V44=V43,0,SUMPRODUCT((M43:S43&gt;=$N$8)*(M43:S43 &lt;= $N$9)*(TEXT(M43:S43,"yyyy-mm")=V44)*(M44:S44 = "●")))</f>
        <v>2</v>
      </c>
      <c r="X44" s="31" cm="1">
        <f t="array" ref="X44">IF(V44=V43,0,SUMPRODUCT((M43:S43&gt;=$N$8)*(M43:S43 &lt;= $N$9)*(TEXT(M43:S43,"yyyy-mm")=V44)*(M44:S44 = "▲")))</f>
        <v>0</v>
      </c>
      <c r="Y44" s="31"/>
      <c r="Z44" s="31" t="str">
        <f t="shared" ref="Z44" si="83">IF(AJ44=0,"OK","NG")</f>
        <v>OK</v>
      </c>
      <c r="AA44" s="71"/>
      <c r="AB44" s="32"/>
      <c r="AC44" s="32"/>
      <c r="AD44" s="32"/>
      <c r="AE44" s="32"/>
      <c r="AF44" s="32"/>
      <c r="AG44" s="33"/>
      <c r="AH44" s="34"/>
      <c r="AI44" s="15">
        <f>IF($N$9-AB43-AI43&lt;=5,2,COUNTIF(AB44:AH44,"●"))</f>
        <v>2</v>
      </c>
      <c r="AJ44" s="15">
        <f>IF(AI44&lt;2-AI43,1,0)</f>
        <v>0</v>
      </c>
      <c r="AK44" s="15" t="str">
        <f>TEXT(AH43,"YYYY-MM")</f>
        <v>2026-10</v>
      </c>
      <c r="AL44" s="15" cm="1">
        <f t="array" ref="AL44">IF(AK44=AK43,0,SUMPRODUCT((AB43:AH43&gt;=$N$8)*(AB43:AH43 &lt;= $N$9)*(TEXT(AB43:AH43,"yyyy-mm")=AK44)*(AB44:AH44 = "●")))</f>
        <v>0</v>
      </c>
      <c r="AM44" s="15" cm="1">
        <f t="array" ref="AM44">IF(AK44=AK43,0,SUMPRODUCT((AB43:AH43&gt;=$N$8)*(AB43:AH43 &lt;= $N$9)*(TEXT(AB43:AH43,"yyyy-mm")=AK44)*(AB44:AH44 = "▲")))</f>
        <v>0</v>
      </c>
      <c r="AN44" s="15"/>
      <c r="AO44" s="15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4"/>
    </row>
    <row r="45" spans="1:53" s="3" customFormat="1" ht="21" customHeight="1" x14ac:dyDescent="0.45">
      <c r="A45" s="1">
        <v>3</v>
      </c>
      <c r="B45" s="1">
        <v>36</v>
      </c>
      <c r="C45" s="12">
        <f t="shared" si="3"/>
        <v>47178</v>
      </c>
      <c r="D45" s="12">
        <f t="shared" si="0"/>
        <v>46264</v>
      </c>
      <c r="E45" s="1" t="str">
        <f t="shared" si="1"/>
        <v>2029-03</v>
      </c>
      <c r="F45" s="1">
        <f ca="1">SUMIF($AK$154:$AL$195,E45,$AL$154:$AL$195)</f>
        <v>0</v>
      </c>
      <c r="G45" s="1">
        <f ca="1">SUMIF($AK$154:$AM$195,E45,$AM$154:$AM$195)</f>
        <v>0</v>
      </c>
      <c r="H45" s="13">
        <f ca="1">NETWORKDAYS.INTL(C45,D45,"1111100")-G45</f>
        <v>-261</v>
      </c>
      <c r="I45" s="1">
        <f t="shared" ca="1" si="4"/>
        <v>0</v>
      </c>
      <c r="J45" s="31"/>
      <c r="K45" s="31"/>
      <c r="L45" s="70">
        <v>15</v>
      </c>
      <c r="M45" s="42">
        <f>S43+1</f>
        <v>46209</v>
      </c>
      <c r="N45" s="42">
        <f>M45+1</f>
        <v>46210</v>
      </c>
      <c r="O45" s="42">
        <f t="shared" ref="O45:Q45" si="84">N45+1</f>
        <v>46211</v>
      </c>
      <c r="P45" s="42">
        <f t="shared" si="84"/>
        <v>46212</v>
      </c>
      <c r="Q45" s="42">
        <f t="shared" si="84"/>
        <v>46213</v>
      </c>
      <c r="R45" s="43">
        <f>Q45+1</f>
        <v>46214</v>
      </c>
      <c r="S45" s="44">
        <f>R45+1</f>
        <v>46215</v>
      </c>
      <c r="T45" s="31">
        <f t="shared" ref="T45" si="85">COUNTIF(R46:S46,"▲")</f>
        <v>0</v>
      </c>
      <c r="U45" s="31"/>
      <c r="V45" s="31" t="str">
        <f>TEXT(M45,"YYYY-MM")</f>
        <v>2026-07</v>
      </c>
      <c r="W45" s="31" cm="1">
        <f t="array" ref="W45">SUMPRODUCT((M45:S45&gt;=$N$8)*(M45:S45 &lt;= $N$9)*(TEXT(M45:S45,"yyyy-mm")=V45)*(M46:S46 = "●"))</f>
        <v>2</v>
      </c>
      <c r="X45" s="31" cm="1">
        <f t="array" ref="X45">SUMPRODUCT((R45:S45&gt;=$N$8)*(R45:S45 &lt;= $N$9)*(TEXT(R45:S45,"yyyy-mm")=V45)*(R46:S46 = "▲"))</f>
        <v>0</v>
      </c>
      <c r="Y45" s="31"/>
      <c r="Z45" s="31"/>
      <c r="AA45" s="70">
        <v>31</v>
      </c>
      <c r="AB45" s="42">
        <f>AH43+1</f>
        <v>46321</v>
      </c>
      <c r="AC45" s="42">
        <f t="shared" ref="AC45:AH45" si="86">AB45+1</f>
        <v>46322</v>
      </c>
      <c r="AD45" s="42">
        <f t="shared" si="86"/>
        <v>46323</v>
      </c>
      <c r="AE45" s="42">
        <f t="shared" si="86"/>
        <v>46324</v>
      </c>
      <c r="AF45" s="42">
        <f t="shared" si="86"/>
        <v>46325</v>
      </c>
      <c r="AG45" s="43">
        <f t="shared" si="86"/>
        <v>46326</v>
      </c>
      <c r="AH45" s="44">
        <f t="shared" si="86"/>
        <v>46327</v>
      </c>
      <c r="AI45" s="15">
        <f>COUNTIF(AG46:AH46,"▲")</f>
        <v>0</v>
      </c>
      <c r="AJ45" s="15"/>
      <c r="AK45" s="15" t="str">
        <f>TEXT(AB45,"YYYY-MM")</f>
        <v>2026-10</v>
      </c>
      <c r="AL45" s="15" cm="1">
        <f t="array" ref="AL45">SUMPRODUCT((AB45:AH45&gt;=$N$8)*(AB45:AH45 &lt;= $N$9)*(TEXT(AB45:AH45,"yyyy-mm")=AK45)*(AB46:AH46 = "●"))</f>
        <v>0</v>
      </c>
      <c r="AM45" s="15" cm="1">
        <f t="array" ref="AM45">SUMPRODUCT((AG45:AH45&gt;=$N$8)*(AG45:AH45 &lt;= $N$9)*(TEXT(AG45:AH45,"yyyy-mm")=AK45)*(AG46:AH46 = "▲"))</f>
        <v>0</v>
      </c>
      <c r="AN45" s="15"/>
      <c r="AO45" s="15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4"/>
    </row>
    <row r="46" spans="1:53" s="3" customFormat="1" ht="21" customHeight="1" thickBot="1" x14ac:dyDescent="0.5">
      <c r="A46" s="1"/>
      <c r="B46" s="1"/>
      <c r="C46" s="1"/>
      <c r="D46" s="1"/>
      <c r="E46" s="1"/>
      <c r="F46" s="1">
        <f ca="1">SUM(F10:F45)</f>
        <v>43</v>
      </c>
      <c r="G46" s="1">
        <f ca="1">SUM(G10:G45)</f>
        <v>1</v>
      </c>
      <c r="H46" s="1">
        <f ca="1">SUMIF(H10:H45,"&gt;0")</f>
        <v>43</v>
      </c>
      <c r="I46" s="1"/>
      <c r="J46" s="31"/>
      <c r="K46" s="31" t="str">
        <f t="shared" ref="K46" si="87">IF(U46=0,"OK","NG")</f>
        <v>OK</v>
      </c>
      <c r="L46" s="71"/>
      <c r="M46" s="32"/>
      <c r="N46" s="32"/>
      <c r="O46" s="32"/>
      <c r="P46" s="32"/>
      <c r="Q46" s="32"/>
      <c r="R46" s="33" t="s">
        <v>3</v>
      </c>
      <c r="S46" s="34" t="s">
        <v>3</v>
      </c>
      <c r="T46" s="31">
        <f t="shared" ref="T46" si="88">IF($N$9-M45-T45&lt;=5,2,COUNTIF(M46:S46,"●"))</f>
        <v>2</v>
      </c>
      <c r="U46" s="31">
        <f>IF(T46&lt;2-T45,1,0)</f>
        <v>0</v>
      </c>
      <c r="V46" s="31" t="str">
        <f>TEXT(S45,"YYYY-MM")</f>
        <v>2026-07</v>
      </c>
      <c r="W46" s="31" cm="1">
        <f t="array" ref="W46">IF(V46=V45,0,SUMPRODUCT((M45:S45&gt;=$N$8)*(M45:S45 &lt;= $N$9)*(TEXT(M45:S45,"yyyy-mm")=V46)*(M46:S46 = "●")))</f>
        <v>0</v>
      </c>
      <c r="X46" s="31" cm="1">
        <f t="array" ref="X46">IF(V46=V45,0,SUMPRODUCT((M45:S45&gt;=$N$8)*(M45:S45 &lt;= $N$9)*(TEXT(M45:S45,"yyyy-mm")=V46)*(M46:S46 = "▲")))</f>
        <v>0</v>
      </c>
      <c r="Y46" s="31"/>
      <c r="Z46" s="31" t="str">
        <f t="shared" ref="Z46" si="89">IF(AJ46=0,"OK","NG")</f>
        <v>OK</v>
      </c>
      <c r="AA46" s="71"/>
      <c r="AB46" s="32"/>
      <c r="AC46" s="32"/>
      <c r="AD46" s="32"/>
      <c r="AE46" s="32"/>
      <c r="AF46" s="32"/>
      <c r="AG46" s="33"/>
      <c r="AH46" s="34"/>
      <c r="AI46" s="15">
        <f>IF($N$9-AB45-AI45&lt;=5,2,COUNTIF(AB46:AH46,"●"))</f>
        <v>2</v>
      </c>
      <c r="AJ46" s="15">
        <f>IF(AI46&lt;2-AI45,1,0)</f>
        <v>0</v>
      </c>
      <c r="AK46" s="15" t="str">
        <f>TEXT(AH45,"YYYY-MM")</f>
        <v>2026-11</v>
      </c>
      <c r="AL46" s="15" cm="1">
        <f t="array" ref="AL46">IF(AK46=AK45,0,SUMPRODUCT((AB45:AH45&gt;=$N$8)*(AB45:AH45 &lt;= $N$9)*(TEXT(AB45:AH45,"yyyy-mm")=AK46)*(AB46:AH46 = "●")))</f>
        <v>0</v>
      </c>
      <c r="AM46" s="15" cm="1">
        <f t="array" ref="AM46">IF(AK46=AK45,0,SUMPRODUCT((AB45:AH45&gt;=$N$8)*(AB45:AH45 &lt;= $N$9)*(TEXT(AB45:AH45,"yyyy-mm")=AK46)*(AB46:AH46 = "▲")))</f>
        <v>0</v>
      </c>
      <c r="AN46" s="15"/>
      <c r="AO46" s="15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4"/>
    </row>
    <row r="47" spans="1:53" s="3" customFormat="1" ht="21" customHeight="1" x14ac:dyDescent="0.45">
      <c r="A47" s="1"/>
      <c r="B47" s="1"/>
      <c r="C47" s="1"/>
      <c r="D47" s="1"/>
      <c r="E47" s="1"/>
      <c r="F47" s="1"/>
      <c r="G47" s="1"/>
      <c r="H47" s="1"/>
      <c r="I47" s="1"/>
      <c r="J47" s="31"/>
      <c r="K47" s="31"/>
      <c r="L47" s="70">
        <v>16</v>
      </c>
      <c r="M47" s="42">
        <f>S45+1</f>
        <v>46216</v>
      </c>
      <c r="N47" s="42">
        <f>M47+1</f>
        <v>46217</v>
      </c>
      <c r="O47" s="42">
        <f t="shared" ref="O47:Q47" si="90">N47+1</f>
        <v>46218</v>
      </c>
      <c r="P47" s="42">
        <f t="shared" si="90"/>
        <v>46219</v>
      </c>
      <c r="Q47" s="42">
        <f t="shared" si="90"/>
        <v>46220</v>
      </c>
      <c r="R47" s="43">
        <f>Q47+1</f>
        <v>46221</v>
      </c>
      <c r="S47" s="44">
        <f>R47+1</f>
        <v>46222</v>
      </c>
      <c r="T47" s="31">
        <f t="shared" ref="T47" si="91">COUNTIF(R48:S48,"▲")</f>
        <v>0</v>
      </c>
      <c r="U47" s="31"/>
      <c r="V47" s="31" t="str">
        <f>TEXT(M47,"YYYY-MM")</f>
        <v>2026-07</v>
      </c>
      <c r="W47" s="31" cm="1">
        <f t="array" ref="W47">SUMPRODUCT((M47:S47&gt;=$N$8)*(M47:S47 &lt;= $N$9)*(TEXT(M47:S47,"yyyy-mm")=V47)*(M48:S48 = "●"))</f>
        <v>2</v>
      </c>
      <c r="X47" s="31" cm="1">
        <f t="array" ref="X47">SUMPRODUCT((R47:S47&gt;=$N$8)*(R47:S47 &lt;= $N$9)*(TEXT(R47:S47,"yyyy-mm")=V47)*(R48:S48 = "▲"))</f>
        <v>0</v>
      </c>
      <c r="Y47" s="31"/>
      <c r="Z47" s="31"/>
      <c r="AA47" s="70">
        <v>32</v>
      </c>
      <c r="AB47" s="42">
        <f>AH45+1</f>
        <v>46328</v>
      </c>
      <c r="AC47" s="42">
        <f t="shared" ref="AC47:AH47" si="92">AB47+1</f>
        <v>46329</v>
      </c>
      <c r="AD47" s="42">
        <f t="shared" si="92"/>
        <v>46330</v>
      </c>
      <c r="AE47" s="42">
        <f t="shared" si="92"/>
        <v>46331</v>
      </c>
      <c r="AF47" s="42">
        <f t="shared" si="92"/>
        <v>46332</v>
      </c>
      <c r="AG47" s="43">
        <f t="shared" si="92"/>
        <v>46333</v>
      </c>
      <c r="AH47" s="44">
        <f t="shared" si="92"/>
        <v>46334</v>
      </c>
      <c r="AI47" s="15">
        <f>COUNTIF(AG48:AH48,"▲")</f>
        <v>0</v>
      </c>
      <c r="AJ47" s="15"/>
      <c r="AK47" s="15" t="str">
        <f>TEXT(AB47,"YYYY-MM")</f>
        <v>2026-11</v>
      </c>
      <c r="AL47" s="15" cm="1">
        <f t="array" ref="AL47">SUMPRODUCT((AB47:AH47&gt;=$N$8)*(AB47:AH47 &lt;= $N$9)*(TEXT(AB47:AH47,"yyyy-mm")=AK47)*(AB48:AH48 = "●"))</f>
        <v>0</v>
      </c>
      <c r="AM47" s="15" cm="1">
        <f t="array" ref="AM47">SUMPRODUCT((AG47:AH47&gt;=$N$8)*(AG47:AH47 &lt;= $N$9)*(TEXT(AG47:AH47,"yyyy-mm")=AK47)*(AG48:AH48 = "▲"))</f>
        <v>0</v>
      </c>
      <c r="AN47" s="15"/>
      <c r="AO47" s="2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4"/>
    </row>
    <row r="48" spans="1:53" s="3" customFormat="1" ht="21" customHeight="1" thickBot="1" x14ac:dyDescent="0.5">
      <c r="A48" s="1"/>
      <c r="B48" s="1"/>
      <c r="C48" s="1"/>
      <c r="D48" s="1"/>
      <c r="E48" s="1"/>
      <c r="F48" s="1"/>
      <c r="G48" s="1"/>
      <c r="H48" s="1"/>
      <c r="I48" s="1"/>
      <c r="J48" s="31"/>
      <c r="K48" s="31" t="str">
        <f t="shared" ref="K48" si="93">IF(U48=0,"OK","NG")</f>
        <v>OK</v>
      </c>
      <c r="L48" s="71"/>
      <c r="M48" s="32"/>
      <c r="N48" s="32"/>
      <c r="O48" s="32"/>
      <c r="P48" s="32"/>
      <c r="Q48" s="32"/>
      <c r="R48" s="33" t="s">
        <v>3</v>
      </c>
      <c r="S48" s="34" t="s">
        <v>3</v>
      </c>
      <c r="T48" s="31">
        <f t="shared" ref="T48" si="94">IF($N$9-M47-T47&lt;=5,2,COUNTIF(M48:S48,"●"))</f>
        <v>2</v>
      </c>
      <c r="U48" s="31">
        <f>IF(T48&lt;2-T47,1,0)</f>
        <v>0</v>
      </c>
      <c r="V48" s="31" t="str">
        <f>TEXT(S47,"YYYY-MM")</f>
        <v>2026-07</v>
      </c>
      <c r="W48" s="31" cm="1">
        <f t="array" ref="W48">IF(V48=V47,0,SUMPRODUCT((M47:S47&gt;=$N$8)*(M47:S47 &lt;= $N$9)*(TEXT(M47:S47,"yyyy-mm")=V48)*(M48:S48 = "●")))</f>
        <v>0</v>
      </c>
      <c r="X48" s="31" cm="1">
        <f t="array" ref="X48">IF(V48=V47,0,SUMPRODUCT((M47:S47&gt;=$N$8)*(M47:S47 &lt;= $N$9)*(TEXT(M47:S47,"yyyy-mm")=V48)*(M48:S48 = "▲")))</f>
        <v>0</v>
      </c>
      <c r="Y48" s="31"/>
      <c r="Z48" s="31" t="str">
        <f t="shared" ref="Z48" si="95">IF(AJ48=0,"OK","NG")</f>
        <v>OK</v>
      </c>
      <c r="AA48" s="71"/>
      <c r="AB48" s="32"/>
      <c r="AC48" s="32"/>
      <c r="AD48" s="32"/>
      <c r="AE48" s="32"/>
      <c r="AF48" s="32"/>
      <c r="AG48" s="33"/>
      <c r="AH48" s="34"/>
      <c r="AI48" s="15">
        <f>IF($N$9-AB47-AI47&lt;=5,2,COUNTIF(AB48:AH48,"●"))</f>
        <v>2</v>
      </c>
      <c r="AJ48" s="15">
        <f>IF(AI48&lt;2-AI47,1,0)</f>
        <v>0</v>
      </c>
      <c r="AK48" s="15" t="str">
        <f>TEXT(AH47,"YYYY-MM")</f>
        <v>2026-11</v>
      </c>
      <c r="AL48" s="15" cm="1">
        <f t="array" ref="AL48">IF(AK48=AK47,0,SUMPRODUCT((AB47:AH47&gt;=$N$8)*(AB47:AH47 &lt;= $N$9)*(TEXT(AB47:AH47,"yyyy-mm")=AK48)*(AB48:AH48 = "●")))</f>
        <v>0</v>
      </c>
      <c r="AM48" s="15" cm="1">
        <f t="array" ref="AM48">IF(AK48=AK47,0,SUMPRODUCT((AB47:AH47&gt;=$N$8)*(AB47:AH47 &lt;= $N$9)*(TEXT(AB47:AH47,"yyyy-mm")=AK48)*(AB48:AH48 = "▲")))</f>
        <v>0</v>
      </c>
      <c r="AN48" s="15"/>
      <c r="AO48" s="2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4"/>
    </row>
    <row r="49" spans="1:53" s="3" customFormat="1" ht="21" customHeight="1" x14ac:dyDescent="0.45">
      <c r="A49" s="1"/>
      <c r="B49" s="1"/>
      <c r="C49" s="1"/>
      <c r="D49" s="1"/>
      <c r="E49" s="1"/>
      <c r="F49" s="1"/>
      <c r="G49" s="1"/>
      <c r="H49" s="1"/>
      <c r="I49" s="1"/>
      <c r="J49" s="24"/>
      <c r="K49" s="25"/>
      <c r="L49" s="23"/>
      <c r="M49" s="23"/>
      <c r="N49" s="23"/>
      <c r="O49" s="23"/>
      <c r="P49" s="23"/>
      <c r="Q49" s="23"/>
      <c r="R49" s="23"/>
      <c r="S49" s="23"/>
      <c r="T49" s="24"/>
      <c r="U49" s="24">
        <f>IF(SUM(U17:U48)=0,0,1)</f>
        <v>0</v>
      </c>
      <c r="V49" s="24"/>
      <c r="W49" s="24"/>
      <c r="X49" s="24"/>
      <c r="Y49" s="24"/>
      <c r="Z49" s="26"/>
      <c r="AA49" s="23"/>
      <c r="AB49" s="23"/>
      <c r="AC49" s="23"/>
      <c r="AD49" s="23"/>
      <c r="AE49" s="23"/>
      <c r="AF49" s="23"/>
      <c r="AG49" s="23"/>
      <c r="AH49" s="23"/>
      <c r="AI49" s="2"/>
      <c r="AJ49" s="2">
        <f>IF(SUM(AJ17:AJ48)=0,0,1)</f>
        <v>0</v>
      </c>
      <c r="AK49" s="2"/>
      <c r="AL49" s="2"/>
      <c r="AM49" s="2"/>
      <c r="AN49" s="2"/>
      <c r="AO49" s="2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4"/>
    </row>
    <row r="50" spans="1:53" s="3" customFormat="1" ht="21" customHeight="1" x14ac:dyDescent="0.45">
      <c r="A50" s="1"/>
      <c r="B50" s="1"/>
      <c r="C50" s="1"/>
      <c r="D50" s="1"/>
      <c r="E50" s="1"/>
      <c r="F50" s="1"/>
      <c r="G50" s="1"/>
      <c r="H50" s="1"/>
      <c r="I50" s="1"/>
      <c r="J50" s="24"/>
      <c r="K50" s="25"/>
      <c r="L50" s="23"/>
      <c r="M50" s="23"/>
      <c r="N50" s="23"/>
      <c r="O50" s="23"/>
      <c r="P50" s="23"/>
      <c r="Q50" s="23"/>
      <c r="R50" s="23"/>
      <c r="S50" s="23"/>
      <c r="T50" s="24"/>
      <c r="U50" s="24"/>
      <c r="V50" s="24"/>
      <c r="W50" s="24"/>
      <c r="X50" s="24"/>
      <c r="Y50" s="24"/>
      <c r="Z50" s="26"/>
      <c r="AA50" s="23"/>
      <c r="AB50" s="23"/>
      <c r="AC50" s="23"/>
      <c r="AD50" s="23"/>
      <c r="AE50" s="23"/>
      <c r="AF50" s="23"/>
      <c r="AG50" s="23"/>
      <c r="AH50" s="23"/>
      <c r="AI50" s="2"/>
      <c r="AJ50" s="2"/>
      <c r="AK50" s="2"/>
      <c r="AL50" s="2"/>
      <c r="AM50" s="2"/>
      <c r="AN50" s="2"/>
      <c r="AO50" s="2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4"/>
    </row>
    <row r="51" spans="1:53" ht="24" customHeight="1" x14ac:dyDescent="0.45">
      <c r="J51" s="61" t="s">
        <v>5</v>
      </c>
      <c r="K51" s="62"/>
      <c r="L51" s="62"/>
      <c r="M51" s="19"/>
      <c r="N51" s="37"/>
      <c r="O51" s="20"/>
      <c r="P51" s="20"/>
      <c r="Q51" s="20"/>
      <c r="R51" s="20"/>
      <c r="S51" s="20"/>
      <c r="T51" s="21"/>
      <c r="U51" s="21"/>
      <c r="V51" s="21"/>
      <c r="W51" s="21"/>
      <c r="X51" s="21"/>
      <c r="Y51" s="21"/>
      <c r="Z51" s="22"/>
      <c r="AA51" s="20"/>
      <c r="AB51" s="20"/>
      <c r="AC51" s="20"/>
      <c r="AD51" s="20"/>
      <c r="AE51" s="23"/>
      <c r="AF51" s="23"/>
      <c r="AG51" s="23"/>
      <c r="AH51" s="23"/>
    </row>
    <row r="52" spans="1:53" ht="27" customHeight="1" x14ac:dyDescent="0.45">
      <c r="J52" s="17"/>
      <c r="K52" s="18"/>
      <c r="L52" s="47"/>
      <c r="M52" s="67" t="s">
        <v>39</v>
      </c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48"/>
      <c r="AH52" s="23"/>
    </row>
    <row r="53" spans="1:53" s="3" customFormat="1" ht="36" customHeight="1" thickBot="1" x14ac:dyDescent="0.5">
      <c r="J53" s="24"/>
      <c r="K53" s="25"/>
      <c r="L53" s="23"/>
      <c r="M53" s="23"/>
      <c r="N53" s="23"/>
      <c r="O53" s="23"/>
      <c r="P53" s="23"/>
      <c r="Q53" s="23"/>
      <c r="R53" s="23"/>
      <c r="S53" s="23"/>
      <c r="T53" s="24"/>
      <c r="U53" s="24"/>
      <c r="V53" s="24"/>
      <c r="W53" s="24"/>
      <c r="X53" s="24"/>
      <c r="Y53" s="24"/>
      <c r="Z53" s="26"/>
      <c r="AA53" s="23"/>
      <c r="AB53" s="23"/>
      <c r="AC53" s="23"/>
      <c r="AD53" s="23"/>
      <c r="AE53" s="23"/>
      <c r="AF53" s="23"/>
      <c r="AG53" s="23"/>
      <c r="AH53" s="23"/>
      <c r="AI53" s="2"/>
      <c r="AJ53" s="2"/>
      <c r="AK53" s="2"/>
      <c r="AL53" s="2"/>
      <c r="AM53" s="2"/>
      <c r="AN53" s="2"/>
      <c r="AO53" s="15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4"/>
    </row>
    <row r="54" spans="1:53" s="3" customFormat="1" ht="21" customHeight="1" x14ac:dyDescent="0.45">
      <c r="J54" s="24"/>
      <c r="K54" s="25"/>
      <c r="L54" s="70" t="s">
        <v>21</v>
      </c>
      <c r="M54" s="72" t="str">
        <f>"実施状況（"&amp;YEAR(M56)&amp;"年～）"</f>
        <v>実施状況（2026年～）</v>
      </c>
      <c r="N54" s="72"/>
      <c r="O54" s="72"/>
      <c r="P54" s="72"/>
      <c r="Q54" s="72"/>
      <c r="R54" s="72"/>
      <c r="S54" s="73"/>
      <c r="T54" s="24"/>
      <c r="U54" s="24"/>
      <c r="V54" s="24"/>
      <c r="W54" s="24"/>
      <c r="X54" s="24"/>
      <c r="Y54" s="24"/>
      <c r="Z54" s="23"/>
      <c r="AA54" s="70" t="s">
        <v>21</v>
      </c>
      <c r="AB54" s="72" t="str">
        <f>"実施状況（"&amp;YEAR(AB56)&amp;"年～）"</f>
        <v>実施状況（2027年～）</v>
      </c>
      <c r="AC54" s="72"/>
      <c r="AD54" s="72"/>
      <c r="AE54" s="72"/>
      <c r="AF54" s="72"/>
      <c r="AG54" s="72"/>
      <c r="AH54" s="73"/>
      <c r="AI54" s="2"/>
      <c r="AJ54" s="2"/>
      <c r="AK54" s="2"/>
      <c r="AL54" s="2"/>
      <c r="AM54" s="2"/>
      <c r="AN54" s="2"/>
      <c r="AO54" s="15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4"/>
    </row>
    <row r="55" spans="1:53" s="3" customFormat="1" ht="21" customHeight="1" thickBot="1" x14ac:dyDescent="0.5">
      <c r="J55" s="24"/>
      <c r="K55" s="24" t="s">
        <v>22</v>
      </c>
      <c r="L55" s="71"/>
      <c r="M55" s="39" t="s">
        <v>23</v>
      </c>
      <c r="N55" s="39" t="s">
        <v>24</v>
      </c>
      <c r="O55" s="39" t="s">
        <v>25</v>
      </c>
      <c r="P55" s="39" t="s">
        <v>26</v>
      </c>
      <c r="Q55" s="39" t="s">
        <v>27</v>
      </c>
      <c r="R55" s="40" t="s">
        <v>28</v>
      </c>
      <c r="S55" s="41" t="s">
        <v>29</v>
      </c>
      <c r="T55" s="31" t="s">
        <v>21</v>
      </c>
      <c r="U55" s="24" t="s">
        <v>30</v>
      </c>
      <c r="V55" s="24" t="s">
        <v>31</v>
      </c>
      <c r="W55" s="31" t="s">
        <v>0</v>
      </c>
      <c r="X55" s="24" t="s">
        <v>1</v>
      </c>
      <c r="Y55" s="24"/>
      <c r="Z55" s="24" t="s">
        <v>22</v>
      </c>
      <c r="AA55" s="71"/>
      <c r="AB55" s="39" t="s">
        <v>23</v>
      </c>
      <c r="AC55" s="39" t="s">
        <v>24</v>
      </c>
      <c r="AD55" s="39" t="s">
        <v>25</v>
      </c>
      <c r="AE55" s="39" t="s">
        <v>26</v>
      </c>
      <c r="AF55" s="39" t="s">
        <v>27</v>
      </c>
      <c r="AG55" s="40" t="s">
        <v>28</v>
      </c>
      <c r="AH55" s="41" t="s">
        <v>29</v>
      </c>
      <c r="AI55" s="15" t="s">
        <v>21</v>
      </c>
      <c r="AJ55" s="2" t="s">
        <v>30</v>
      </c>
      <c r="AK55" s="2" t="s">
        <v>31</v>
      </c>
      <c r="AL55" s="15" t="s">
        <v>0</v>
      </c>
      <c r="AM55" s="2" t="s">
        <v>1</v>
      </c>
      <c r="AN55" s="2"/>
      <c r="AO55" s="15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4"/>
    </row>
    <row r="56" spans="1:53" s="3" customFormat="1" ht="21" customHeight="1" x14ac:dyDescent="0.45">
      <c r="J56" s="24"/>
      <c r="K56" s="31"/>
      <c r="L56" s="70">
        <v>33</v>
      </c>
      <c r="M56" s="42">
        <f>AH47+1</f>
        <v>46335</v>
      </c>
      <c r="N56" s="42">
        <f t="shared" ref="N56:S56" si="96">M56+1</f>
        <v>46336</v>
      </c>
      <c r="O56" s="42">
        <f t="shared" si="96"/>
        <v>46337</v>
      </c>
      <c r="P56" s="42">
        <f t="shared" si="96"/>
        <v>46338</v>
      </c>
      <c r="Q56" s="42">
        <f t="shared" si="96"/>
        <v>46339</v>
      </c>
      <c r="R56" s="43">
        <f t="shared" si="96"/>
        <v>46340</v>
      </c>
      <c r="S56" s="44">
        <f t="shared" si="96"/>
        <v>46341</v>
      </c>
      <c r="T56" s="31">
        <f t="shared" ref="T56" si="97">COUNTIF(R57:S57,"▲")</f>
        <v>0</v>
      </c>
      <c r="U56" s="31"/>
      <c r="V56" s="31" t="str">
        <f>TEXT(M56,"YYYY-MM")</f>
        <v>2026-11</v>
      </c>
      <c r="W56" s="31" cm="1">
        <f t="array" ref="W56">SUMPRODUCT((M56:S56&gt;=$N$8)*(M56:S56 &lt;= $N$9)*(TEXT(M56:S56,"yyyy-mm")=V56)*(M57:S57 = "●"))</f>
        <v>0</v>
      </c>
      <c r="X56" s="31" cm="1">
        <f t="array" ref="X56">SUMPRODUCT((R56:S56&gt;=$N$8)*(R56:S56 &lt;= $N$9)*(TEXT(R56:S56,"yyyy-mm")=V56)*(R57:S57 = "▲"))</f>
        <v>0</v>
      </c>
      <c r="Y56" s="31"/>
      <c r="Z56" s="31"/>
      <c r="AA56" s="70">
        <v>54</v>
      </c>
      <c r="AB56" s="42">
        <f>S96+1</f>
        <v>46482</v>
      </c>
      <c r="AC56" s="42">
        <f t="shared" ref="AC56:AH56" si="98">AB56+1</f>
        <v>46483</v>
      </c>
      <c r="AD56" s="42">
        <f t="shared" si="98"/>
        <v>46484</v>
      </c>
      <c r="AE56" s="42">
        <f t="shared" si="98"/>
        <v>46485</v>
      </c>
      <c r="AF56" s="42">
        <f t="shared" si="98"/>
        <v>46486</v>
      </c>
      <c r="AG56" s="43">
        <f t="shared" si="98"/>
        <v>46487</v>
      </c>
      <c r="AH56" s="44">
        <f t="shared" si="98"/>
        <v>46488</v>
      </c>
      <c r="AI56" s="15">
        <f>COUNTIF(AG57:AH57,"▲")</f>
        <v>0</v>
      </c>
      <c r="AJ56" s="15"/>
      <c r="AK56" s="15" t="str">
        <f>TEXT(AB56,"YYYY-MM")</f>
        <v>2027-04</v>
      </c>
      <c r="AL56" s="15" cm="1">
        <f t="array" ref="AL56">SUMPRODUCT((AB56:AH56&gt;=$N$8)*(AB56:AH56 &lt;= $N$9)*(TEXT(AB56:AH56,"yyyy-mm")=AK56)*(AB57:AH57 = "●"))</f>
        <v>0</v>
      </c>
      <c r="AM56" s="15" cm="1">
        <f t="array" ref="AM56">SUMPRODUCT((AG56:AH56&gt;=$N$8)*(AG56:AH56 &lt;= $N$9)*(TEXT(AG56:AH56,"yyyy-mm")=AK56)*(AG57:AH57 = "▲"))</f>
        <v>0</v>
      </c>
      <c r="AN56" s="15"/>
      <c r="AO56" s="15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4"/>
    </row>
    <row r="57" spans="1:53" s="3" customFormat="1" ht="21" customHeight="1" thickBot="1" x14ac:dyDescent="0.5">
      <c r="J57" s="24"/>
      <c r="K57" s="31" t="str">
        <f>IF(U57=0,"OK","NG")</f>
        <v>OK</v>
      </c>
      <c r="L57" s="71"/>
      <c r="M57" s="32"/>
      <c r="N57" s="32"/>
      <c r="O57" s="32"/>
      <c r="P57" s="32"/>
      <c r="Q57" s="32"/>
      <c r="R57" s="33"/>
      <c r="S57" s="34"/>
      <c r="T57" s="31">
        <f t="shared" ref="T57" si="99">IF($N$9-M56-T56&lt;=5,2,COUNTIF(M57:S57,"●"))</f>
        <v>2</v>
      </c>
      <c r="U57" s="31">
        <f>IF(T57&lt;2-T56,1,0)</f>
        <v>0</v>
      </c>
      <c r="V57" s="31" t="str">
        <f>TEXT(S56,"YYYY-MM")</f>
        <v>2026-11</v>
      </c>
      <c r="W57" s="31" cm="1">
        <f t="array" ref="W57">IF(V57=V56,0,SUMPRODUCT((M56:S56&gt;=$N$8)*(M56:S56 &lt;= $N$9)*(TEXT(M56:S56,"yyyy-mm")=V57)*(M57:S57 = "●")))</f>
        <v>0</v>
      </c>
      <c r="X57" s="31" cm="1">
        <f t="array" ref="X57">IF(V57=V56,0,SUMPRODUCT((M56:S56&gt;=$N$8)*(M56:S56 &lt;= $N$9)*(TEXT(M56:S56,"yyyy-mm")=V57)*(M57:S57 = "▲")))</f>
        <v>0</v>
      </c>
      <c r="Y57" s="31"/>
      <c r="Z57" s="31" t="str">
        <f>IF(AJ57=0,"OK","NG")</f>
        <v>OK</v>
      </c>
      <c r="AA57" s="71"/>
      <c r="AB57" s="32"/>
      <c r="AC57" s="32"/>
      <c r="AD57" s="32"/>
      <c r="AE57" s="32"/>
      <c r="AF57" s="32"/>
      <c r="AG57" s="33"/>
      <c r="AH57" s="34"/>
      <c r="AI57" s="15">
        <f>IF($N$9-AB56-AI56&lt;=5,2,COUNTIF(AB57:AH57,"●"))</f>
        <v>2</v>
      </c>
      <c r="AJ57" s="15">
        <f>IF(AI57&lt;2-AI56,1,0)</f>
        <v>0</v>
      </c>
      <c r="AK57" s="15" t="str">
        <f>TEXT(AH56,"YYYY-MM")</f>
        <v>2027-04</v>
      </c>
      <c r="AL57" s="15" cm="1">
        <f t="array" ref="AL57">IF(AK57=AK56,0,SUMPRODUCT((AB56:AH56&gt;=$N$8)*(AB56:AH56 &lt;= $N$9)*(TEXT(AB56:AH56,"yyyy-mm")=AK57)*(AB57:AH57 = "●")))</f>
        <v>0</v>
      </c>
      <c r="AM57" s="15" cm="1">
        <f t="array" ref="AM57">IF(AK57=AK56,0,SUMPRODUCT((AB56:AH56&gt;=$N$8)*(AB56:AH56 &lt;= $N$9)*(TEXT(AB56:AH56,"yyyy-mm")=AK57)*(AB57:AH57 = "▲")))</f>
        <v>0</v>
      </c>
      <c r="AN57" s="15"/>
      <c r="AO57" s="15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4"/>
    </row>
    <row r="58" spans="1:53" s="3" customFormat="1" ht="21" customHeight="1" x14ac:dyDescent="0.45">
      <c r="J58" s="24"/>
      <c r="K58" s="31"/>
      <c r="L58" s="70">
        <v>34</v>
      </c>
      <c r="M58" s="42">
        <f>S56+1</f>
        <v>46342</v>
      </c>
      <c r="N58" s="42">
        <f t="shared" ref="N58:S58" si="100">M58+1</f>
        <v>46343</v>
      </c>
      <c r="O58" s="42">
        <f t="shared" si="100"/>
        <v>46344</v>
      </c>
      <c r="P58" s="42">
        <f t="shared" si="100"/>
        <v>46345</v>
      </c>
      <c r="Q58" s="42">
        <f t="shared" si="100"/>
        <v>46346</v>
      </c>
      <c r="R58" s="43">
        <f t="shared" si="100"/>
        <v>46347</v>
      </c>
      <c r="S58" s="44">
        <f t="shared" si="100"/>
        <v>46348</v>
      </c>
      <c r="T58" s="31">
        <f t="shared" ref="T58" si="101">COUNTIF(R59:S59,"▲")</f>
        <v>0</v>
      </c>
      <c r="U58" s="31"/>
      <c r="V58" s="31" t="str">
        <f>TEXT(M58,"YYYY-MM")</f>
        <v>2026-11</v>
      </c>
      <c r="W58" s="31" cm="1">
        <f t="array" ref="W58">SUMPRODUCT((M58:S58&gt;=$N$8)*(M58:S58 &lt;= $N$9)*(TEXT(M58:S58,"yyyy-mm")=V58)*(M59:S59 = "●"))</f>
        <v>0</v>
      </c>
      <c r="X58" s="31" cm="1">
        <f t="array" ref="X58">SUMPRODUCT((R58:S58&gt;=$N$8)*(R58:S58 &lt;= $N$9)*(TEXT(R58:S58,"yyyy-mm")=V58)*(R59:S59 = "▲"))</f>
        <v>0</v>
      </c>
      <c r="Y58" s="31"/>
      <c r="Z58" s="31"/>
      <c r="AA58" s="70">
        <v>55</v>
      </c>
      <c r="AB58" s="42">
        <f>AH56+1</f>
        <v>46489</v>
      </c>
      <c r="AC58" s="42">
        <f t="shared" ref="AC58:AH58" si="102">AB58+1</f>
        <v>46490</v>
      </c>
      <c r="AD58" s="42">
        <f t="shared" si="102"/>
        <v>46491</v>
      </c>
      <c r="AE58" s="42">
        <f t="shared" si="102"/>
        <v>46492</v>
      </c>
      <c r="AF58" s="42">
        <f t="shared" si="102"/>
        <v>46493</v>
      </c>
      <c r="AG58" s="43">
        <f t="shared" si="102"/>
        <v>46494</v>
      </c>
      <c r="AH58" s="44">
        <f t="shared" si="102"/>
        <v>46495</v>
      </c>
      <c r="AI58" s="15">
        <f>COUNTIF(AG59:AH59,"▲")</f>
        <v>0</v>
      </c>
      <c r="AJ58" s="15"/>
      <c r="AK58" s="15" t="str">
        <f>TEXT(AB58,"YYYY-MM")</f>
        <v>2027-04</v>
      </c>
      <c r="AL58" s="15" cm="1">
        <f t="array" ref="AL58">SUMPRODUCT((AB58:AH58&gt;=$N$8)*(AB58:AH58 &lt;= $N$9)*(TEXT(AB58:AH58,"yyyy-mm")=AK58)*(AB59:AH59 = "●"))</f>
        <v>0</v>
      </c>
      <c r="AM58" s="15" cm="1">
        <f t="array" ref="AM58">SUMPRODUCT((AG58:AH58&gt;=$N$8)*(AG58:AH58 &lt;= $N$9)*(TEXT(AG58:AH58,"yyyy-mm")=AK58)*(AG59:AH59 = "▲"))</f>
        <v>0</v>
      </c>
      <c r="AN58" s="15"/>
      <c r="AO58" s="15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4"/>
    </row>
    <row r="59" spans="1:53" s="3" customFormat="1" ht="21" customHeight="1" thickBot="1" x14ac:dyDescent="0.5">
      <c r="J59" s="24"/>
      <c r="K59" s="31" t="str">
        <f t="shared" ref="K59" si="103">IF(U59=0,"OK","NG")</f>
        <v>OK</v>
      </c>
      <c r="L59" s="71"/>
      <c r="M59" s="32"/>
      <c r="N59" s="32"/>
      <c r="O59" s="32"/>
      <c r="P59" s="32"/>
      <c r="Q59" s="32"/>
      <c r="R59" s="33"/>
      <c r="S59" s="34"/>
      <c r="T59" s="31">
        <f t="shared" ref="T59" si="104">IF($N$9-M58-T58&lt;=5,2,COUNTIF(M59:S59,"●"))</f>
        <v>2</v>
      </c>
      <c r="U59" s="31">
        <f>IF(T59&lt;2-T58,1,0)</f>
        <v>0</v>
      </c>
      <c r="V59" s="31" t="str">
        <f>TEXT(S58,"YYYY-MM")</f>
        <v>2026-11</v>
      </c>
      <c r="W59" s="31" cm="1">
        <f t="array" ref="W59">IF(V59=V58,0,SUMPRODUCT((M58:S58&gt;=$N$8)*(M58:S58 &lt;= $N$9)*(TEXT(M58:S58,"yyyy-mm")=V59)*(M59:S59 = "●")))</f>
        <v>0</v>
      </c>
      <c r="X59" s="31" cm="1">
        <f t="array" ref="X59">IF(V59=V58,0,SUMPRODUCT((M58:S58&gt;=$N$8)*(M58:S58 &lt;= $N$9)*(TEXT(M58:S58,"yyyy-mm")=V59)*(M59:S59 = "▲")))</f>
        <v>0</v>
      </c>
      <c r="Y59" s="31"/>
      <c r="Z59" s="31" t="str">
        <f t="shared" ref="Z59" si="105">IF(AJ59=0,"OK","NG")</f>
        <v>OK</v>
      </c>
      <c r="AA59" s="71"/>
      <c r="AB59" s="32"/>
      <c r="AC59" s="32"/>
      <c r="AD59" s="32"/>
      <c r="AE59" s="32"/>
      <c r="AF59" s="32"/>
      <c r="AG59" s="33"/>
      <c r="AH59" s="34"/>
      <c r="AI59" s="15">
        <f>IF($N$9-AB58-AI58&lt;=5,2,COUNTIF(AB59:AH59,"●"))</f>
        <v>2</v>
      </c>
      <c r="AJ59" s="15">
        <f>IF(AI59&lt;2-AI58,1,0)</f>
        <v>0</v>
      </c>
      <c r="AK59" s="15" t="str">
        <f>TEXT(AH58,"YYYY-MM")</f>
        <v>2027-04</v>
      </c>
      <c r="AL59" s="15" cm="1">
        <f t="array" ref="AL59">IF(AK59=AK58,0,SUMPRODUCT((AB58:AH58&gt;=$N$8)*(AB58:AH58 &lt;= $N$9)*(TEXT(AB58:AH58,"yyyy-mm")=AK59)*(AB59:AH59 = "●")))</f>
        <v>0</v>
      </c>
      <c r="AM59" s="15" cm="1">
        <f t="array" ref="AM59">IF(AK59=AK58,0,SUMPRODUCT((AB58:AH58&gt;=$N$8)*(AB58:AH58 &lt;= $N$9)*(TEXT(AB58:AH58,"yyyy-mm")=AK59)*(AB59:AH59 = "▲")))</f>
        <v>0</v>
      </c>
      <c r="AN59" s="15"/>
      <c r="AO59" s="15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4"/>
    </row>
    <row r="60" spans="1:53" s="3" customFormat="1" ht="21" customHeight="1" x14ac:dyDescent="0.45">
      <c r="J60" s="24"/>
      <c r="K60" s="31"/>
      <c r="L60" s="70">
        <v>35</v>
      </c>
      <c r="M60" s="42">
        <f>S58+1</f>
        <v>46349</v>
      </c>
      <c r="N60" s="42">
        <f t="shared" ref="N60:S60" si="106">M60+1</f>
        <v>46350</v>
      </c>
      <c r="O60" s="42">
        <f t="shared" si="106"/>
        <v>46351</v>
      </c>
      <c r="P60" s="42">
        <f t="shared" si="106"/>
        <v>46352</v>
      </c>
      <c r="Q60" s="42">
        <f t="shared" si="106"/>
        <v>46353</v>
      </c>
      <c r="R60" s="43">
        <f t="shared" si="106"/>
        <v>46354</v>
      </c>
      <c r="S60" s="44">
        <f t="shared" si="106"/>
        <v>46355</v>
      </c>
      <c r="T60" s="31">
        <f t="shared" ref="T60" si="107">COUNTIF(R61:S61,"▲")</f>
        <v>0</v>
      </c>
      <c r="U60" s="31"/>
      <c r="V60" s="31" t="str">
        <f>TEXT(M60,"YYYY-MM")</f>
        <v>2026-11</v>
      </c>
      <c r="W60" s="31" cm="1">
        <f t="array" ref="W60">SUMPRODUCT((M60:S60&gt;=$N$8)*(M60:S60 &lt;= $N$9)*(TEXT(M60:S60,"yyyy-mm")=V60)*(M61:S61 = "●"))</f>
        <v>0</v>
      </c>
      <c r="X60" s="31" cm="1">
        <f t="array" ref="X60">SUMPRODUCT((R60:S60&gt;=$N$8)*(R60:S60 &lt;= $N$9)*(TEXT(R60:S60,"yyyy-mm")=V60)*(R61:S61 = "▲"))</f>
        <v>0</v>
      </c>
      <c r="Y60" s="31"/>
      <c r="Z60" s="31"/>
      <c r="AA60" s="70">
        <v>56</v>
      </c>
      <c r="AB60" s="42">
        <f>AH58+1</f>
        <v>46496</v>
      </c>
      <c r="AC60" s="42">
        <f t="shared" ref="AC60:AH60" si="108">AB60+1</f>
        <v>46497</v>
      </c>
      <c r="AD60" s="42">
        <f t="shared" si="108"/>
        <v>46498</v>
      </c>
      <c r="AE60" s="42">
        <f t="shared" si="108"/>
        <v>46499</v>
      </c>
      <c r="AF60" s="42">
        <f t="shared" si="108"/>
        <v>46500</v>
      </c>
      <c r="AG60" s="43">
        <f t="shared" si="108"/>
        <v>46501</v>
      </c>
      <c r="AH60" s="44">
        <f t="shared" si="108"/>
        <v>46502</v>
      </c>
      <c r="AI60" s="15">
        <f>COUNTIF(AG61:AH61,"▲")</f>
        <v>0</v>
      </c>
      <c r="AJ60" s="15"/>
      <c r="AK60" s="15" t="str">
        <f>TEXT(AB60,"YYYY-MM")</f>
        <v>2027-04</v>
      </c>
      <c r="AL60" s="15" cm="1">
        <f t="array" ref="AL60">SUMPRODUCT((AB60:AH60&gt;=$N$8)*(AB60:AH60 &lt;= $N$9)*(TEXT(AB60:AH60,"yyyy-mm")=AK60)*(AB61:AH61 = "●"))</f>
        <v>0</v>
      </c>
      <c r="AM60" s="15" cm="1">
        <f t="array" ref="AM60">SUMPRODUCT((AG60:AH60&gt;=$N$8)*(AG60:AH60 &lt;= $N$9)*(TEXT(AG60:AH60,"yyyy-mm")=AK60)*(AG61:AH61 = "▲"))</f>
        <v>0</v>
      </c>
      <c r="AN60" s="15"/>
      <c r="AO60" s="15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4"/>
    </row>
    <row r="61" spans="1:53" s="3" customFormat="1" ht="21" customHeight="1" thickBot="1" x14ac:dyDescent="0.5">
      <c r="J61" s="24"/>
      <c r="K61" s="31" t="str">
        <f t="shared" ref="K61" si="109">IF(U61=0,"OK","NG")</f>
        <v>OK</v>
      </c>
      <c r="L61" s="71"/>
      <c r="M61" s="32"/>
      <c r="N61" s="32"/>
      <c r="O61" s="32"/>
      <c r="P61" s="32"/>
      <c r="Q61" s="32"/>
      <c r="R61" s="33"/>
      <c r="S61" s="34"/>
      <c r="T61" s="31">
        <f t="shared" ref="T61" si="110">IF($N$9-M60-T60&lt;=5,2,COUNTIF(M61:S61,"●"))</f>
        <v>2</v>
      </c>
      <c r="U61" s="31">
        <f>IF(T61&lt;2-T60,1,0)</f>
        <v>0</v>
      </c>
      <c r="V61" s="31" t="str">
        <f>TEXT(S60,"YYYY-MM")</f>
        <v>2026-11</v>
      </c>
      <c r="W61" s="31" cm="1">
        <f t="array" ref="W61">IF(V61=V60,0,SUMPRODUCT((M60:S60&gt;=$N$8)*(M60:S60 &lt;= $N$9)*(TEXT(M60:S60,"yyyy-mm")=V61)*(M61:S61 = "●")))</f>
        <v>0</v>
      </c>
      <c r="X61" s="31" cm="1">
        <f t="array" ref="X61">IF(V61=V60,0,SUMPRODUCT((M60:S60&gt;=$N$8)*(M60:S60 &lt;= $N$9)*(TEXT(M60:S60,"yyyy-mm")=V61)*(M61:S61 = "▲")))</f>
        <v>0</v>
      </c>
      <c r="Y61" s="31"/>
      <c r="Z61" s="31" t="str">
        <f t="shared" ref="Z61" si="111">IF(AJ61=0,"OK","NG")</f>
        <v>OK</v>
      </c>
      <c r="AA61" s="71"/>
      <c r="AB61" s="32"/>
      <c r="AC61" s="32"/>
      <c r="AD61" s="32"/>
      <c r="AE61" s="32"/>
      <c r="AF61" s="32"/>
      <c r="AG61" s="33"/>
      <c r="AH61" s="34"/>
      <c r="AI61" s="15">
        <f>IF($N$9-AB60-AI60&lt;=5,2,COUNTIF(AB61:AH61,"●"))</f>
        <v>2</v>
      </c>
      <c r="AJ61" s="15">
        <f>IF(AI61&lt;2-AI60,1,0)</f>
        <v>0</v>
      </c>
      <c r="AK61" s="15" t="str">
        <f>TEXT(AH60,"YYYY-MM")</f>
        <v>2027-04</v>
      </c>
      <c r="AL61" s="15" cm="1">
        <f t="array" ref="AL61">IF(AK61=AK60,0,SUMPRODUCT((AB60:AH60&gt;=$N$8)*(AB60:AH60 &lt;= $N$9)*(TEXT(AB60:AH60,"yyyy-mm")=AK61)*(AB61:AH61 = "●")))</f>
        <v>0</v>
      </c>
      <c r="AM61" s="15" cm="1">
        <f t="array" ref="AM61">IF(AK61=AK60,0,SUMPRODUCT((AB60:AH60&gt;=$N$8)*(AB60:AH60 &lt;= $N$9)*(TEXT(AB60:AH60,"yyyy-mm")=AK61)*(AB61:AH61 = "▲")))</f>
        <v>0</v>
      </c>
      <c r="AN61" s="15"/>
      <c r="AO61" s="15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4"/>
    </row>
    <row r="62" spans="1:53" s="3" customFormat="1" ht="21" customHeight="1" x14ac:dyDescent="0.45">
      <c r="J62" s="24"/>
      <c r="K62" s="31"/>
      <c r="L62" s="70">
        <v>36</v>
      </c>
      <c r="M62" s="42">
        <f>S60+1</f>
        <v>46356</v>
      </c>
      <c r="N62" s="42">
        <f t="shared" ref="N62:S62" si="112">M62+1</f>
        <v>46357</v>
      </c>
      <c r="O62" s="42">
        <f t="shared" si="112"/>
        <v>46358</v>
      </c>
      <c r="P62" s="42">
        <f t="shared" si="112"/>
        <v>46359</v>
      </c>
      <c r="Q62" s="42">
        <f t="shared" si="112"/>
        <v>46360</v>
      </c>
      <c r="R62" s="43">
        <f t="shared" si="112"/>
        <v>46361</v>
      </c>
      <c r="S62" s="44">
        <f t="shared" si="112"/>
        <v>46362</v>
      </c>
      <c r="T62" s="31">
        <f t="shared" ref="T62" si="113">COUNTIF(R63:S63,"▲")</f>
        <v>0</v>
      </c>
      <c r="U62" s="31"/>
      <c r="V62" s="31" t="str">
        <f>TEXT(M62,"YYYY-MM")</f>
        <v>2026-11</v>
      </c>
      <c r="W62" s="31" cm="1">
        <f t="array" ref="W62">SUMPRODUCT((M62:S62&gt;=$N$8)*(M62:S62 &lt;= $N$9)*(TEXT(M62:S62,"yyyy-mm")=V62)*(M63:S63 = "●"))</f>
        <v>0</v>
      </c>
      <c r="X62" s="31" cm="1">
        <f t="array" ref="X62">SUMPRODUCT((R62:S62&gt;=$N$8)*(R62:S62 &lt;= $N$9)*(TEXT(R62:S62,"yyyy-mm")=V62)*(R63:S63 = "▲"))</f>
        <v>0</v>
      </c>
      <c r="Y62" s="31"/>
      <c r="Z62" s="31"/>
      <c r="AA62" s="70">
        <v>57</v>
      </c>
      <c r="AB62" s="42">
        <f>AH60+1</f>
        <v>46503</v>
      </c>
      <c r="AC62" s="42">
        <f t="shared" ref="AC62:AH62" si="114">AB62+1</f>
        <v>46504</v>
      </c>
      <c r="AD62" s="42">
        <f t="shared" si="114"/>
        <v>46505</v>
      </c>
      <c r="AE62" s="42">
        <f t="shared" si="114"/>
        <v>46506</v>
      </c>
      <c r="AF62" s="42">
        <f t="shared" si="114"/>
        <v>46507</v>
      </c>
      <c r="AG62" s="43">
        <f t="shared" si="114"/>
        <v>46508</v>
      </c>
      <c r="AH62" s="44">
        <f t="shared" si="114"/>
        <v>46509</v>
      </c>
      <c r="AI62" s="15">
        <f>COUNTIF(AG63:AH63,"▲")</f>
        <v>0</v>
      </c>
      <c r="AJ62" s="15"/>
      <c r="AK62" s="15" t="str">
        <f>TEXT(AB62,"YYYY-MM")</f>
        <v>2027-04</v>
      </c>
      <c r="AL62" s="15" cm="1">
        <f t="array" ref="AL62">SUMPRODUCT((AB62:AH62&gt;=$N$8)*(AB62:AH62 &lt;= $N$9)*(TEXT(AB62:AH62,"yyyy-mm")=AK62)*(AB63:AH63 = "●"))</f>
        <v>0</v>
      </c>
      <c r="AM62" s="15" cm="1">
        <f t="array" ref="AM62">SUMPRODUCT((AG62:AH62&gt;=$N$8)*(AG62:AH62 &lt;= $N$9)*(TEXT(AG62:AH62,"yyyy-mm")=AK62)*(AG63:AH63 = "▲"))</f>
        <v>0</v>
      </c>
      <c r="AN62" s="15"/>
      <c r="AO62" s="15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4"/>
    </row>
    <row r="63" spans="1:53" s="3" customFormat="1" ht="21" customHeight="1" thickBot="1" x14ac:dyDescent="0.5">
      <c r="J63" s="24"/>
      <c r="K63" s="31" t="str">
        <f t="shared" ref="K63" si="115">IF(U63=0,"OK","NG")</f>
        <v>OK</v>
      </c>
      <c r="L63" s="71"/>
      <c r="M63" s="32"/>
      <c r="N63" s="32"/>
      <c r="O63" s="32"/>
      <c r="P63" s="32"/>
      <c r="Q63" s="32"/>
      <c r="R63" s="33"/>
      <c r="S63" s="34"/>
      <c r="T63" s="31">
        <f t="shared" ref="T63" si="116">IF($N$9-M62-T62&lt;=5,2,COUNTIF(M63:S63,"●"))</f>
        <v>2</v>
      </c>
      <c r="U63" s="31">
        <f>IF(T63&lt;2-T62,1,0)</f>
        <v>0</v>
      </c>
      <c r="V63" s="31" t="str">
        <f>TEXT(S62,"YYYY-MM")</f>
        <v>2026-12</v>
      </c>
      <c r="W63" s="31" cm="1">
        <f t="array" ref="W63">IF(V63=V62,0,SUMPRODUCT((M62:S62&gt;=$N$8)*(M62:S62 &lt;= $N$9)*(TEXT(M62:S62,"yyyy-mm")=V63)*(M63:S63 = "●")))</f>
        <v>0</v>
      </c>
      <c r="X63" s="31" cm="1">
        <f t="array" ref="X63">IF(V63=V62,0,SUMPRODUCT((M62:S62&gt;=$N$8)*(M62:S62 &lt;= $N$9)*(TEXT(M62:S62,"yyyy-mm")=V63)*(M63:S63 = "▲")))</f>
        <v>0</v>
      </c>
      <c r="Y63" s="31"/>
      <c r="Z63" s="31" t="str">
        <f t="shared" ref="Z63" si="117">IF(AJ63=0,"OK","NG")</f>
        <v>OK</v>
      </c>
      <c r="AA63" s="71"/>
      <c r="AB63" s="32"/>
      <c r="AC63" s="32"/>
      <c r="AD63" s="32"/>
      <c r="AE63" s="32"/>
      <c r="AF63" s="32"/>
      <c r="AG63" s="33"/>
      <c r="AH63" s="34"/>
      <c r="AI63" s="15">
        <f>IF($N$9-AB62-AI62&lt;=5,2,COUNTIF(AB63:AH63,"●"))</f>
        <v>2</v>
      </c>
      <c r="AJ63" s="15">
        <f>IF(AI63&lt;2-AI62,1,0)</f>
        <v>0</v>
      </c>
      <c r="AK63" s="15" t="str">
        <f>TEXT(AH62,"YYYY-MM")</f>
        <v>2027-05</v>
      </c>
      <c r="AL63" s="15" cm="1">
        <f t="array" ref="AL63">IF(AK63=AK62,0,SUMPRODUCT((AB62:AH62&gt;=$N$8)*(AB62:AH62 &lt;= $N$9)*(TEXT(AB62:AH62,"yyyy-mm")=AK63)*(AB63:AH63 = "●")))</f>
        <v>0</v>
      </c>
      <c r="AM63" s="15" cm="1">
        <f t="array" ref="AM63">IF(AK63=AK62,0,SUMPRODUCT((AB62:AH62&gt;=$N$8)*(AB62:AH62 &lt;= $N$9)*(TEXT(AB62:AH62,"yyyy-mm")=AK63)*(AB63:AH63 = "▲")))</f>
        <v>0</v>
      </c>
      <c r="AN63" s="15"/>
      <c r="AO63" s="15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4"/>
    </row>
    <row r="64" spans="1:53" s="3" customFormat="1" ht="21" customHeight="1" x14ac:dyDescent="0.45">
      <c r="J64" s="24"/>
      <c r="K64" s="31"/>
      <c r="L64" s="70">
        <v>37</v>
      </c>
      <c r="M64" s="42">
        <f>S62+1</f>
        <v>46363</v>
      </c>
      <c r="N64" s="42">
        <f t="shared" ref="N64:S64" si="118">M64+1</f>
        <v>46364</v>
      </c>
      <c r="O64" s="42">
        <f t="shared" si="118"/>
        <v>46365</v>
      </c>
      <c r="P64" s="42">
        <f t="shared" si="118"/>
        <v>46366</v>
      </c>
      <c r="Q64" s="42">
        <f t="shared" si="118"/>
        <v>46367</v>
      </c>
      <c r="R64" s="43">
        <f t="shared" si="118"/>
        <v>46368</v>
      </c>
      <c r="S64" s="44">
        <f t="shared" si="118"/>
        <v>46369</v>
      </c>
      <c r="T64" s="31">
        <f t="shared" ref="T64" si="119">COUNTIF(R65:S65,"▲")</f>
        <v>0</v>
      </c>
      <c r="U64" s="31"/>
      <c r="V64" s="31" t="str">
        <f>TEXT(M64,"YYYY-MM")</f>
        <v>2026-12</v>
      </c>
      <c r="W64" s="31" cm="1">
        <f t="array" ref="W64">SUMPRODUCT((M64:S64&gt;=$N$8)*(M64:S64 &lt;= $N$9)*(TEXT(M64:S64,"yyyy-mm")=V64)*(M65:S65 = "●"))</f>
        <v>0</v>
      </c>
      <c r="X64" s="31" cm="1">
        <f t="array" ref="X64">SUMPRODUCT((R64:S64&gt;=$N$8)*(R64:S64 &lt;= $N$9)*(TEXT(R64:S64,"yyyy-mm")=V64)*(R65:S65 = "▲"))</f>
        <v>0</v>
      </c>
      <c r="Y64" s="31"/>
      <c r="Z64" s="31"/>
      <c r="AA64" s="70">
        <v>58</v>
      </c>
      <c r="AB64" s="42">
        <f>AH62+1</f>
        <v>46510</v>
      </c>
      <c r="AC64" s="42">
        <f t="shared" ref="AC64:AH64" si="120">AB64+1</f>
        <v>46511</v>
      </c>
      <c r="AD64" s="42">
        <f t="shared" si="120"/>
        <v>46512</v>
      </c>
      <c r="AE64" s="42">
        <f t="shared" si="120"/>
        <v>46513</v>
      </c>
      <c r="AF64" s="42">
        <f t="shared" si="120"/>
        <v>46514</v>
      </c>
      <c r="AG64" s="43">
        <f t="shared" si="120"/>
        <v>46515</v>
      </c>
      <c r="AH64" s="44">
        <f t="shared" si="120"/>
        <v>46516</v>
      </c>
      <c r="AI64" s="15">
        <f>COUNTIF(AG65:AH65,"▲")</f>
        <v>0</v>
      </c>
      <c r="AJ64" s="15"/>
      <c r="AK64" s="15" t="str">
        <f>TEXT(AB64,"YYYY-MM")</f>
        <v>2027-05</v>
      </c>
      <c r="AL64" s="15" cm="1">
        <f t="array" ref="AL64">SUMPRODUCT((AB64:AH64&gt;=$N$8)*(AB64:AH64 &lt;= $N$9)*(TEXT(AB64:AH64,"yyyy-mm")=AK64)*(AB65:AH65 = "●"))</f>
        <v>0</v>
      </c>
      <c r="AM64" s="15" cm="1">
        <f t="array" ref="AM64">SUMPRODUCT((AG64:AH64&gt;=$N$8)*(AG64:AH64 &lt;= $N$9)*(TEXT(AG64:AH64,"yyyy-mm")=AK64)*(AG65:AH65 = "▲"))</f>
        <v>0</v>
      </c>
      <c r="AN64" s="15"/>
      <c r="AO64" s="15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4"/>
    </row>
    <row r="65" spans="10:53" s="3" customFormat="1" ht="21" customHeight="1" thickBot="1" x14ac:dyDescent="0.5">
      <c r="J65" s="24"/>
      <c r="K65" s="31" t="str">
        <f t="shared" ref="K65" si="121">IF(U65=0,"OK","NG")</f>
        <v>OK</v>
      </c>
      <c r="L65" s="71"/>
      <c r="M65" s="32"/>
      <c r="N65" s="32"/>
      <c r="O65" s="32"/>
      <c r="P65" s="32"/>
      <c r="Q65" s="32"/>
      <c r="R65" s="33"/>
      <c r="S65" s="34"/>
      <c r="T65" s="31">
        <f t="shared" ref="T65" si="122">IF($N$9-M64-T64&lt;=5,2,COUNTIF(M65:S65,"●"))</f>
        <v>2</v>
      </c>
      <c r="U65" s="31">
        <f>IF(T65&lt;2-T64,1,0)</f>
        <v>0</v>
      </c>
      <c r="V65" s="31" t="str">
        <f>TEXT(S64,"YYYY-MM")</f>
        <v>2026-12</v>
      </c>
      <c r="W65" s="31" cm="1">
        <f t="array" ref="W65">IF(V65=V64,0,SUMPRODUCT((M64:S64&gt;=$N$8)*(M64:S64 &lt;= $N$9)*(TEXT(M64:S64,"yyyy-mm")=V65)*(M65:S65 = "●")))</f>
        <v>0</v>
      </c>
      <c r="X65" s="31" cm="1">
        <f t="array" ref="X65">IF(V65=V64,0,SUMPRODUCT((M64:S64&gt;=$N$8)*(M64:S64 &lt;= $N$9)*(TEXT(M64:S64,"yyyy-mm")=V65)*(M65:S65 = "▲")))</f>
        <v>0</v>
      </c>
      <c r="Y65" s="31"/>
      <c r="Z65" s="31" t="str">
        <f t="shared" ref="Z65" si="123">IF(AJ65=0,"OK","NG")</f>
        <v>OK</v>
      </c>
      <c r="AA65" s="71"/>
      <c r="AB65" s="32"/>
      <c r="AC65" s="32"/>
      <c r="AD65" s="32"/>
      <c r="AE65" s="32"/>
      <c r="AF65" s="32"/>
      <c r="AG65" s="33"/>
      <c r="AH65" s="34"/>
      <c r="AI65" s="15">
        <f>IF($N$9-AB64-AI64&lt;=5,2,COUNTIF(AB65:AH65,"●"))</f>
        <v>2</v>
      </c>
      <c r="AJ65" s="15">
        <f>IF(AI65&lt;2-AI64,1,0)</f>
        <v>0</v>
      </c>
      <c r="AK65" s="15" t="str">
        <f>TEXT(AH64,"YYYY-MM")</f>
        <v>2027-05</v>
      </c>
      <c r="AL65" s="15" cm="1">
        <f t="array" ref="AL65">IF(AK65=AK64,0,SUMPRODUCT((AB64:AH64&gt;=$N$8)*(AB64:AH64 &lt;= $N$9)*(TEXT(AB64:AH64,"yyyy-mm")=AK65)*(AB65:AH65 = "●")))</f>
        <v>0</v>
      </c>
      <c r="AM65" s="15" cm="1">
        <f t="array" ref="AM65">IF(AK65=AK64,0,SUMPRODUCT((AB64:AH64&gt;=$N$8)*(AB64:AH64 &lt;= $N$9)*(TEXT(AB64:AH64,"yyyy-mm")=AK65)*(AB65:AH65 = "▲")))</f>
        <v>0</v>
      </c>
      <c r="AN65" s="15"/>
      <c r="AO65" s="15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4"/>
    </row>
    <row r="66" spans="10:53" s="3" customFormat="1" ht="21" customHeight="1" x14ac:dyDescent="0.45">
      <c r="J66" s="24"/>
      <c r="K66" s="31"/>
      <c r="L66" s="70">
        <v>38</v>
      </c>
      <c r="M66" s="42">
        <f>S64+1</f>
        <v>46370</v>
      </c>
      <c r="N66" s="42">
        <f t="shared" ref="N66:S66" si="124">M66+1</f>
        <v>46371</v>
      </c>
      <c r="O66" s="42">
        <f t="shared" si="124"/>
        <v>46372</v>
      </c>
      <c r="P66" s="42">
        <f t="shared" si="124"/>
        <v>46373</v>
      </c>
      <c r="Q66" s="42">
        <f t="shared" si="124"/>
        <v>46374</v>
      </c>
      <c r="R66" s="43">
        <f t="shared" si="124"/>
        <v>46375</v>
      </c>
      <c r="S66" s="44">
        <f t="shared" si="124"/>
        <v>46376</v>
      </c>
      <c r="T66" s="31">
        <f t="shared" ref="T66" si="125">COUNTIF(R67:S67,"▲")</f>
        <v>0</v>
      </c>
      <c r="U66" s="31"/>
      <c r="V66" s="31" t="str">
        <f>TEXT(M66,"YYYY-MM")</f>
        <v>2026-12</v>
      </c>
      <c r="W66" s="31" cm="1">
        <f t="array" ref="W66">SUMPRODUCT((M66:S66&gt;=$N$8)*(M66:S66 &lt;= $N$9)*(TEXT(M66:S66,"yyyy-mm")=V66)*(M67:S67 = "●"))</f>
        <v>0</v>
      </c>
      <c r="X66" s="31" cm="1">
        <f t="array" ref="X66">SUMPRODUCT((R66:S66&gt;=$N$8)*(R66:S66 &lt;= $N$9)*(TEXT(R66:S66,"yyyy-mm")=V66)*(R67:S67 = "▲"))</f>
        <v>0</v>
      </c>
      <c r="Y66" s="31"/>
      <c r="Z66" s="31"/>
      <c r="AA66" s="70">
        <v>59</v>
      </c>
      <c r="AB66" s="42">
        <f>AH64+1</f>
        <v>46517</v>
      </c>
      <c r="AC66" s="42">
        <f t="shared" ref="AC66:AH66" si="126">AB66+1</f>
        <v>46518</v>
      </c>
      <c r="AD66" s="42">
        <f t="shared" si="126"/>
        <v>46519</v>
      </c>
      <c r="AE66" s="42">
        <f t="shared" si="126"/>
        <v>46520</v>
      </c>
      <c r="AF66" s="42">
        <f t="shared" si="126"/>
        <v>46521</v>
      </c>
      <c r="AG66" s="43">
        <f t="shared" si="126"/>
        <v>46522</v>
      </c>
      <c r="AH66" s="44">
        <f t="shared" si="126"/>
        <v>46523</v>
      </c>
      <c r="AI66" s="15">
        <f>COUNTIF(AG67:AH67,"▲")</f>
        <v>0</v>
      </c>
      <c r="AJ66" s="15"/>
      <c r="AK66" s="15" t="str">
        <f>TEXT(AB66,"YYYY-MM")</f>
        <v>2027-05</v>
      </c>
      <c r="AL66" s="15" cm="1">
        <f t="array" ref="AL66">SUMPRODUCT((AB66:AH66&gt;=$N$8)*(AB66:AH66 &lt;= $N$9)*(TEXT(AB66:AH66,"yyyy-mm")=AK66)*(AB67:AH67 = "●"))</f>
        <v>0</v>
      </c>
      <c r="AM66" s="15" cm="1">
        <f t="array" ref="AM66">SUMPRODUCT((AG66:AH66&gt;=$N$8)*(AG66:AH66 &lt;= $N$9)*(TEXT(AG66:AH66,"yyyy-mm")=AK66)*(AG67:AH67 = "▲"))</f>
        <v>0</v>
      </c>
      <c r="AN66" s="15"/>
      <c r="AO66" s="15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4"/>
    </row>
    <row r="67" spans="10:53" s="3" customFormat="1" ht="21" customHeight="1" thickBot="1" x14ac:dyDescent="0.5">
      <c r="J67" s="24"/>
      <c r="K67" s="31" t="str">
        <f t="shared" ref="K67" si="127">IF(U67=0,"OK","NG")</f>
        <v>OK</v>
      </c>
      <c r="L67" s="71"/>
      <c r="M67" s="32"/>
      <c r="N67" s="32"/>
      <c r="O67" s="32"/>
      <c r="P67" s="32"/>
      <c r="Q67" s="32"/>
      <c r="R67" s="33"/>
      <c r="S67" s="34"/>
      <c r="T67" s="31">
        <f t="shared" ref="T67" si="128">IF($N$9-M66-T66&lt;=5,2,COUNTIF(M67:S67,"●"))</f>
        <v>2</v>
      </c>
      <c r="U67" s="31">
        <f>IF(T67&lt;2-T66,1,0)</f>
        <v>0</v>
      </c>
      <c r="V67" s="31" t="str">
        <f>TEXT(S66,"YYYY-MM")</f>
        <v>2026-12</v>
      </c>
      <c r="W67" s="31" cm="1">
        <f t="array" ref="W67">IF(V67=V66,0,SUMPRODUCT((M66:S66&gt;=$N$8)*(M66:S66 &lt;= $N$9)*(TEXT(M66:S66,"yyyy-mm")=V67)*(M67:S67 = "●")))</f>
        <v>0</v>
      </c>
      <c r="X67" s="31" cm="1">
        <f t="array" ref="X67">IF(V67=V66,0,SUMPRODUCT((M66:S66&gt;=$N$8)*(M66:S66 &lt;= $N$9)*(TEXT(M66:S66,"yyyy-mm")=V67)*(M67:S67 = "▲")))</f>
        <v>0</v>
      </c>
      <c r="Y67" s="31"/>
      <c r="Z67" s="31" t="str">
        <f t="shared" ref="Z67" si="129">IF(AJ67=0,"OK","NG")</f>
        <v>OK</v>
      </c>
      <c r="AA67" s="71"/>
      <c r="AB67" s="32"/>
      <c r="AC67" s="32"/>
      <c r="AD67" s="32"/>
      <c r="AE67" s="32"/>
      <c r="AF67" s="32"/>
      <c r="AG67" s="33"/>
      <c r="AH67" s="34"/>
      <c r="AI67" s="15">
        <f>IF($N$9-AB66-AI66&lt;=5,2,COUNTIF(AB67:AH67,"●"))</f>
        <v>2</v>
      </c>
      <c r="AJ67" s="15">
        <f>IF(AI67&lt;2-AI66,1,0)</f>
        <v>0</v>
      </c>
      <c r="AK67" s="15" t="str">
        <f>TEXT(AH66,"YYYY-MM")</f>
        <v>2027-05</v>
      </c>
      <c r="AL67" s="15" cm="1">
        <f t="array" ref="AL67">IF(AK67=AK66,0,SUMPRODUCT((AB66:AH66&gt;=$N$8)*(AB66:AH66 &lt;= $N$9)*(TEXT(AB66:AH66,"yyyy-mm")=AK67)*(AB67:AH67 = "●")))</f>
        <v>0</v>
      </c>
      <c r="AM67" s="15" cm="1">
        <f t="array" ref="AM67">IF(AK67=AK66,0,SUMPRODUCT((AB66:AH66&gt;=$N$8)*(AB66:AH66 &lt;= $N$9)*(TEXT(AB66:AH66,"yyyy-mm")=AK67)*(AB67:AH67 = "▲")))</f>
        <v>0</v>
      </c>
      <c r="AN67" s="15"/>
      <c r="AO67" s="15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4"/>
    </row>
    <row r="68" spans="10:53" s="3" customFormat="1" ht="21" customHeight="1" x14ac:dyDescent="0.45">
      <c r="J68" s="24"/>
      <c r="K68" s="31"/>
      <c r="L68" s="70">
        <v>39</v>
      </c>
      <c r="M68" s="42">
        <f>S66+1</f>
        <v>46377</v>
      </c>
      <c r="N68" s="42">
        <f t="shared" ref="N68:S68" si="130">M68+1</f>
        <v>46378</v>
      </c>
      <c r="O68" s="42">
        <f t="shared" si="130"/>
        <v>46379</v>
      </c>
      <c r="P68" s="42">
        <f t="shared" si="130"/>
        <v>46380</v>
      </c>
      <c r="Q68" s="42">
        <f t="shared" si="130"/>
        <v>46381</v>
      </c>
      <c r="R68" s="43">
        <f t="shared" si="130"/>
        <v>46382</v>
      </c>
      <c r="S68" s="44">
        <f t="shared" si="130"/>
        <v>46383</v>
      </c>
      <c r="T68" s="31">
        <f t="shared" ref="T68" si="131">COUNTIF(R69:S69,"▲")</f>
        <v>0</v>
      </c>
      <c r="U68" s="31"/>
      <c r="V68" s="31" t="str">
        <f>TEXT(M68,"YYYY-MM")</f>
        <v>2026-12</v>
      </c>
      <c r="W68" s="31" cm="1">
        <f t="array" ref="W68">SUMPRODUCT((M68:S68&gt;=$N$8)*(M68:S68 &lt;= $N$9)*(TEXT(M68:S68,"yyyy-mm")=V68)*(M69:S69 = "●"))</f>
        <v>0</v>
      </c>
      <c r="X68" s="31" cm="1">
        <f t="array" ref="X68">SUMPRODUCT((R68:S68&gt;=$N$8)*(R68:S68 &lt;= $N$9)*(TEXT(R68:S68,"yyyy-mm")=V68)*(R69:S69 = "▲"))</f>
        <v>0</v>
      </c>
      <c r="Y68" s="31"/>
      <c r="Z68" s="31"/>
      <c r="AA68" s="70">
        <v>60</v>
      </c>
      <c r="AB68" s="42">
        <f>AH66+1</f>
        <v>46524</v>
      </c>
      <c r="AC68" s="42">
        <f t="shared" ref="AC68:AH68" si="132">AB68+1</f>
        <v>46525</v>
      </c>
      <c r="AD68" s="42">
        <f t="shared" si="132"/>
        <v>46526</v>
      </c>
      <c r="AE68" s="42">
        <f t="shared" si="132"/>
        <v>46527</v>
      </c>
      <c r="AF68" s="42">
        <f t="shared" si="132"/>
        <v>46528</v>
      </c>
      <c r="AG68" s="43">
        <f t="shared" si="132"/>
        <v>46529</v>
      </c>
      <c r="AH68" s="44">
        <f t="shared" si="132"/>
        <v>46530</v>
      </c>
      <c r="AI68" s="15">
        <f>COUNTIF(AG69:AH69,"▲")</f>
        <v>0</v>
      </c>
      <c r="AJ68" s="15"/>
      <c r="AK68" s="15" t="str">
        <f>TEXT(AB68,"YYYY-MM")</f>
        <v>2027-05</v>
      </c>
      <c r="AL68" s="15" cm="1">
        <f t="array" ref="AL68">SUMPRODUCT((AB68:AH68&gt;=$N$8)*(AB68:AH68 &lt;= $N$9)*(TEXT(AB68:AH68,"yyyy-mm")=AK68)*(AB69:AH69 = "●"))</f>
        <v>0</v>
      </c>
      <c r="AM68" s="15" cm="1">
        <f t="array" ref="AM68">SUMPRODUCT((AG68:AH68&gt;=$N$8)*(AG68:AH68 &lt;= $N$9)*(TEXT(AG68:AH68,"yyyy-mm")=AK68)*(AG69:AH69 = "▲"))</f>
        <v>0</v>
      </c>
      <c r="AN68" s="15"/>
      <c r="AO68" s="15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4"/>
    </row>
    <row r="69" spans="10:53" s="3" customFormat="1" ht="21" customHeight="1" thickBot="1" x14ac:dyDescent="0.5">
      <c r="J69" s="24"/>
      <c r="K69" s="31" t="str">
        <f t="shared" ref="K69" si="133">IF(U69=0,"OK","NG")</f>
        <v>OK</v>
      </c>
      <c r="L69" s="71"/>
      <c r="M69" s="32"/>
      <c r="N69" s="32"/>
      <c r="O69" s="32"/>
      <c r="P69" s="32"/>
      <c r="Q69" s="32"/>
      <c r="R69" s="33"/>
      <c r="S69" s="34"/>
      <c r="T69" s="31">
        <f t="shared" ref="T69" si="134">IF($N$9-M68-T68&lt;=5,2,COUNTIF(M69:S69,"●"))</f>
        <v>2</v>
      </c>
      <c r="U69" s="31">
        <f>IF(T69&lt;2-T68,1,0)</f>
        <v>0</v>
      </c>
      <c r="V69" s="31" t="str">
        <f>TEXT(S68,"YYYY-MM")</f>
        <v>2026-12</v>
      </c>
      <c r="W69" s="31" cm="1">
        <f t="array" ref="W69">IF(V69=V68,0,SUMPRODUCT((M68:S68&gt;=$N$8)*(M68:S68 &lt;= $N$9)*(TEXT(M68:S68,"yyyy-mm")=V69)*(M69:S69 = "●")))</f>
        <v>0</v>
      </c>
      <c r="X69" s="31" cm="1">
        <f t="array" ref="X69">IF(V69=V68,0,SUMPRODUCT((M68:S68&gt;=$N$8)*(M68:S68 &lt;= $N$9)*(TEXT(M68:S68,"yyyy-mm")=V69)*(M69:S69 = "▲")))</f>
        <v>0</v>
      </c>
      <c r="Y69" s="31"/>
      <c r="Z69" s="31" t="str">
        <f t="shared" ref="Z69" si="135">IF(AJ69=0,"OK","NG")</f>
        <v>OK</v>
      </c>
      <c r="AA69" s="71"/>
      <c r="AB69" s="32"/>
      <c r="AC69" s="32"/>
      <c r="AD69" s="32"/>
      <c r="AE69" s="32"/>
      <c r="AF69" s="32"/>
      <c r="AG69" s="33"/>
      <c r="AH69" s="34"/>
      <c r="AI69" s="15">
        <f>IF($N$9-AB68-AI68&lt;=5,2,COUNTIF(AB69:AH69,"●"))</f>
        <v>2</v>
      </c>
      <c r="AJ69" s="15">
        <f>IF(AI69&lt;2-AI68,1,0)</f>
        <v>0</v>
      </c>
      <c r="AK69" s="15" t="str">
        <f>TEXT(AH68,"YYYY-MM")</f>
        <v>2027-05</v>
      </c>
      <c r="AL69" s="15" cm="1">
        <f t="array" ref="AL69">IF(AK69=AK68,0,SUMPRODUCT((AB68:AH68&gt;=$N$8)*(AB68:AH68 &lt;= $N$9)*(TEXT(AB68:AH68,"yyyy-mm")=AK69)*(AB69:AH69 = "●")))</f>
        <v>0</v>
      </c>
      <c r="AM69" s="15" cm="1">
        <f t="array" ref="AM69">IF(AK69=AK68,0,SUMPRODUCT((AB68:AH68&gt;=$N$8)*(AB68:AH68 &lt;= $N$9)*(TEXT(AB68:AH68,"yyyy-mm")=AK69)*(AB69:AH69 = "▲")))</f>
        <v>0</v>
      </c>
      <c r="AN69" s="15"/>
      <c r="AO69" s="15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4"/>
    </row>
    <row r="70" spans="10:53" s="3" customFormat="1" ht="21" customHeight="1" x14ac:dyDescent="0.45">
      <c r="J70" s="24"/>
      <c r="K70" s="31"/>
      <c r="L70" s="70">
        <v>40</v>
      </c>
      <c r="M70" s="42">
        <f>S68+1</f>
        <v>46384</v>
      </c>
      <c r="N70" s="42">
        <f t="shared" ref="N70:S70" si="136">M70+1</f>
        <v>46385</v>
      </c>
      <c r="O70" s="42">
        <f t="shared" si="136"/>
        <v>46386</v>
      </c>
      <c r="P70" s="42">
        <f t="shared" si="136"/>
        <v>46387</v>
      </c>
      <c r="Q70" s="42">
        <f t="shared" si="136"/>
        <v>46388</v>
      </c>
      <c r="R70" s="43">
        <f t="shared" si="136"/>
        <v>46389</v>
      </c>
      <c r="S70" s="44">
        <f t="shared" si="136"/>
        <v>46390</v>
      </c>
      <c r="T70" s="31">
        <f t="shared" ref="T70" si="137">COUNTIF(R71:S71,"▲")</f>
        <v>0</v>
      </c>
      <c r="U70" s="31"/>
      <c r="V70" s="31" t="str">
        <f>TEXT(M70,"YYYY-MM")</f>
        <v>2026-12</v>
      </c>
      <c r="W70" s="31" cm="1">
        <f t="array" ref="W70">SUMPRODUCT((M70:S70&gt;=$N$8)*(M70:S70 &lt;= $N$9)*(TEXT(M70:S70,"yyyy-mm")=V70)*(M71:S71 = "●"))</f>
        <v>0</v>
      </c>
      <c r="X70" s="31" cm="1">
        <f t="array" ref="X70">SUMPRODUCT((R70:S70&gt;=$N$8)*(R70:S70 &lt;= $N$9)*(TEXT(R70:S70,"yyyy-mm")=V70)*(R71:S71 = "▲"))</f>
        <v>0</v>
      </c>
      <c r="Y70" s="31"/>
      <c r="Z70" s="31"/>
      <c r="AA70" s="70">
        <v>61</v>
      </c>
      <c r="AB70" s="42">
        <f>AH68+1</f>
        <v>46531</v>
      </c>
      <c r="AC70" s="42">
        <f t="shared" ref="AC70:AH70" si="138">AB70+1</f>
        <v>46532</v>
      </c>
      <c r="AD70" s="42">
        <f t="shared" si="138"/>
        <v>46533</v>
      </c>
      <c r="AE70" s="42">
        <f t="shared" si="138"/>
        <v>46534</v>
      </c>
      <c r="AF70" s="42">
        <f t="shared" si="138"/>
        <v>46535</v>
      </c>
      <c r="AG70" s="43">
        <f t="shared" si="138"/>
        <v>46536</v>
      </c>
      <c r="AH70" s="44">
        <f t="shared" si="138"/>
        <v>46537</v>
      </c>
      <c r="AI70" s="15">
        <f>COUNTIF(AG71:AH71,"▲")</f>
        <v>0</v>
      </c>
      <c r="AJ70" s="15"/>
      <c r="AK70" s="15" t="str">
        <f>TEXT(AB70,"YYYY-MM")</f>
        <v>2027-05</v>
      </c>
      <c r="AL70" s="15" cm="1">
        <f t="array" ref="AL70">SUMPRODUCT((AB70:AH70&gt;=$N$8)*(AB70:AH70 &lt;= $N$9)*(TEXT(AB70:AH70,"yyyy-mm")=AK70)*(AB71:AH71 = "●"))</f>
        <v>0</v>
      </c>
      <c r="AM70" s="15" cm="1">
        <f t="array" ref="AM70">SUMPRODUCT((AG70:AH70&gt;=$N$8)*(AG70:AH70 &lt;= $N$9)*(TEXT(AG70:AH70,"yyyy-mm")=AK70)*(AG71:AH71 = "▲"))</f>
        <v>0</v>
      </c>
      <c r="AN70" s="15"/>
      <c r="AO70" s="15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4"/>
    </row>
    <row r="71" spans="10:53" s="3" customFormat="1" ht="21" customHeight="1" thickBot="1" x14ac:dyDescent="0.5">
      <c r="J71" s="24"/>
      <c r="K71" s="31" t="str">
        <f t="shared" ref="K71" si="139">IF(U71=0,"OK","NG")</f>
        <v>OK</v>
      </c>
      <c r="L71" s="71"/>
      <c r="M71" s="32"/>
      <c r="N71" s="32"/>
      <c r="O71" s="32"/>
      <c r="P71" s="32"/>
      <c r="Q71" s="32"/>
      <c r="R71" s="33"/>
      <c r="S71" s="34"/>
      <c r="T71" s="31">
        <f t="shared" ref="T71" si="140">IF($N$9-M70-T70&lt;=5,2,COUNTIF(M71:S71,"●"))</f>
        <v>2</v>
      </c>
      <c r="U71" s="31">
        <f>IF(T71&lt;2-T70,1,0)</f>
        <v>0</v>
      </c>
      <c r="V71" s="31" t="str">
        <f>TEXT(S70,"YYYY-MM")</f>
        <v>2027-01</v>
      </c>
      <c r="W71" s="31" cm="1">
        <f t="array" ref="W71">IF(V71=V70,0,SUMPRODUCT((M70:S70&gt;=$N$8)*(M70:S70 &lt;= $N$9)*(TEXT(M70:S70,"yyyy-mm")=V71)*(M71:S71 = "●")))</f>
        <v>0</v>
      </c>
      <c r="X71" s="31" cm="1">
        <f t="array" ref="X71">IF(V71=V70,0,SUMPRODUCT((M70:S70&gt;=$N$8)*(M70:S70 &lt;= $N$9)*(TEXT(M70:S70,"yyyy-mm")=V71)*(M71:S71 = "▲")))</f>
        <v>0</v>
      </c>
      <c r="Y71" s="31"/>
      <c r="Z71" s="31" t="str">
        <f t="shared" ref="Z71" si="141">IF(AJ71=0,"OK","NG")</f>
        <v>OK</v>
      </c>
      <c r="AA71" s="71"/>
      <c r="AB71" s="32"/>
      <c r="AC71" s="32"/>
      <c r="AD71" s="32"/>
      <c r="AE71" s="32"/>
      <c r="AF71" s="32"/>
      <c r="AG71" s="33"/>
      <c r="AH71" s="34"/>
      <c r="AI71" s="15">
        <f>IF($N$9-AB70-AI70&lt;=5,2,COUNTIF(AB71:AH71,"●"))</f>
        <v>2</v>
      </c>
      <c r="AJ71" s="15">
        <f>IF(AI71&lt;2-AI70,1,0)</f>
        <v>0</v>
      </c>
      <c r="AK71" s="15" t="str">
        <f>TEXT(AH70,"YYYY-MM")</f>
        <v>2027-05</v>
      </c>
      <c r="AL71" s="15" cm="1">
        <f t="array" ref="AL71">IF(AK71=AK70,0,SUMPRODUCT((AB70:AH70&gt;=$N$8)*(AB70:AH70 &lt;= $N$9)*(TEXT(AB70:AH70,"yyyy-mm")=AK71)*(AB71:AH71 = "●")))</f>
        <v>0</v>
      </c>
      <c r="AM71" s="15" cm="1">
        <f t="array" ref="AM71">IF(AK71=AK70,0,SUMPRODUCT((AB70:AH70&gt;=$N$8)*(AB70:AH70 &lt;= $N$9)*(TEXT(AB70:AH70,"yyyy-mm")=AK71)*(AB71:AH71 = "▲")))</f>
        <v>0</v>
      </c>
      <c r="AN71" s="15"/>
      <c r="AO71" s="15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4"/>
    </row>
    <row r="72" spans="10:53" s="3" customFormat="1" ht="21" customHeight="1" x14ac:dyDescent="0.45">
      <c r="J72" s="24"/>
      <c r="K72" s="31"/>
      <c r="L72" s="70">
        <v>41</v>
      </c>
      <c r="M72" s="42">
        <f>S70+1</f>
        <v>46391</v>
      </c>
      <c r="N72" s="42">
        <f t="shared" ref="N72:S72" si="142">M72+1</f>
        <v>46392</v>
      </c>
      <c r="O72" s="42">
        <f t="shared" si="142"/>
        <v>46393</v>
      </c>
      <c r="P72" s="42">
        <f t="shared" si="142"/>
        <v>46394</v>
      </c>
      <c r="Q72" s="42">
        <f t="shared" si="142"/>
        <v>46395</v>
      </c>
      <c r="R72" s="43">
        <f t="shared" si="142"/>
        <v>46396</v>
      </c>
      <c r="S72" s="44">
        <f t="shared" si="142"/>
        <v>46397</v>
      </c>
      <c r="T72" s="31">
        <f t="shared" ref="T72" si="143">COUNTIF(R73:S73,"▲")</f>
        <v>0</v>
      </c>
      <c r="U72" s="31"/>
      <c r="V72" s="31" t="str">
        <f>TEXT(M72,"YYYY-MM")</f>
        <v>2027-01</v>
      </c>
      <c r="W72" s="31" cm="1">
        <f t="array" ref="W72">SUMPRODUCT((M72:S72&gt;=$N$8)*(M72:S72 &lt;= $N$9)*(TEXT(M72:S72,"yyyy-mm")=V72)*(M73:S73 = "●"))</f>
        <v>0</v>
      </c>
      <c r="X72" s="31" cm="1">
        <f t="array" ref="X72">SUMPRODUCT((R72:S72&gt;=$N$8)*(R72:S72 &lt;= $N$9)*(TEXT(R72:S72,"yyyy-mm")=V72)*(R73:S73 = "▲"))</f>
        <v>0</v>
      </c>
      <c r="Y72" s="31"/>
      <c r="Z72" s="31"/>
      <c r="AA72" s="70">
        <v>62</v>
      </c>
      <c r="AB72" s="42">
        <f>AH70+1</f>
        <v>46538</v>
      </c>
      <c r="AC72" s="42">
        <f t="shared" ref="AC72:AH72" si="144">AB72+1</f>
        <v>46539</v>
      </c>
      <c r="AD72" s="42">
        <f t="shared" si="144"/>
        <v>46540</v>
      </c>
      <c r="AE72" s="42">
        <f t="shared" si="144"/>
        <v>46541</v>
      </c>
      <c r="AF72" s="42">
        <f t="shared" si="144"/>
        <v>46542</v>
      </c>
      <c r="AG72" s="43">
        <f t="shared" si="144"/>
        <v>46543</v>
      </c>
      <c r="AH72" s="44">
        <f t="shared" si="144"/>
        <v>46544</v>
      </c>
      <c r="AI72" s="15">
        <f>COUNTIF(AG73:AH73,"▲")</f>
        <v>0</v>
      </c>
      <c r="AJ72" s="15"/>
      <c r="AK72" s="15" t="str">
        <f>TEXT(AB72,"YYYY-MM")</f>
        <v>2027-05</v>
      </c>
      <c r="AL72" s="15" cm="1">
        <f t="array" ref="AL72">SUMPRODUCT((AB72:AH72&gt;=$N$8)*(AB72:AH72 &lt;= $N$9)*(TEXT(AB72:AH72,"yyyy-mm")=AK72)*(AB73:AH73 = "●"))</f>
        <v>0</v>
      </c>
      <c r="AM72" s="15" cm="1">
        <f t="array" ref="AM72">SUMPRODUCT((AG72:AH72&gt;=$N$8)*(AG72:AH72 &lt;= $N$9)*(TEXT(AG72:AH72,"yyyy-mm")=AK72)*(AG73:AH73 = "▲"))</f>
        <v>0</v>
      </c>
      <c r="AN72" s="15"/>
      <c r="AO72" s="15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4"/>
    </row>
    <row r="73" spans="10:53" s="3" customFormat="1" ht="21" customHeight="1" thickBot="1" x14ac:dyDescent="0.5">
      <c r="J73" s="24"/>
      <c r="K73" s="31" t="str">
        <f t="shared" ref="K73" si="145">IF(U73=0,"OK","NG")</f>
        <v>OK</v>
      </c>
      <c r="L73" s="71"/>
      <c r="M73" s="32"/>
      <c r="N73" s="32"/>
      <c r="O73" s="32"/>
      <c r="P73" s="32"/>
      <c r="Q73" s="32"/>
      <c r="R73" s="33"/>
      <c r="S73" s="34"/>
      <c r="T73" s="31">
        <f t="shared" ref="T73" si="146">IF($N$9-M72-T72&lt;=5,2,COUNTIF(M73:S73,"●"))</f>
        <v>2</v>
      </c>
      <c r="U73" s="31">
        <f>IF(T73&lt;2-T72,1,0)</f>
        <v>0</v>
      </c>
      <c r="V73" s="31" t="str">
        <f>TEXT(S72,"YYYY-MM")</f>
        <v>2027-01</v>
      </c>
      <c r="W73" s="31" cm="1">
        <f t="array" ref="W73">IF(V73=V72,0,SUMPRODUCT((M72:S72&gt;=$N$8)*(M72:S72 &lt;= $N$9)*(TEXT(M72:S72,"yyyy-mm")=V73)*(M73:S73 = "●")))</f>
        <v>0</v>
      </c>
      <c r="X73" s="31" cm="1">
        <f t="array" ref="X73">IF(V73=V72,0,SUMPRODUCT((M72:S72&gt;=$N$8)*(M72:S72 &lt;= $N$9)*(TEXT(M72:S72,"yyyy-mm")=V73)*(M73:S73 = "▲")))</f>
        <v>0</v>
      </c>
      <c r="Y73" s="31"/>
      <c r="Z73" s="31" t="str">
        <f t="shared" ref="Z73" si="147">IF(AJ73=0,"OK","NG")</f>
        <v>OK</v>
      </c>
      <c r="AA73" s="71"/>
      <c r="AB73" s="32"/>
      <c r="AC73" s="32"/>
      <c r="AD73" s="32"/>
      <c r="AE73" s="32"/>
      <c r="AF73" s="32"/>
      <c r="AG73" s="33"/>
      <c r="AH73" s="34"/>
      <c r="AI73" s="15">
        <f>IF($N$9-AB72-AI72&lt;=5,2,COUNTIF(AB73:AH73,"●"))</f>
        <v>2</v>
      </c>
      <c r="AJ73" s="15">
        <f>IF(AI73&lt;2-AI72,1,0)</f>
        <v>0</v>
      </c>
      <c r="AK73" s="15" t="str">
        <f>TEXT(AH72,"YYYY-MM")</f>
        <v>2027-06</v>
      </c>
      <c r="AL73" s="15" cm="1">
        <f t="array" ref="AL73">IF(AK73=AK72,0,SUMPRODUCT((AB72:AH72&gt;=$N$8)*(AB72:AH72 &lt;= $N$9)*(TEXT(AB72:AH72,"yyyy-mm")=AK73)*(AB73:AH73 = "●")))</f>
        <v>0</v>
      </c>
      <c r="AM73" s="15" cm="1">
        <f t="array" ref="AM73">IF(AK73=AK72,0,SUMPRODUCT((AB72:AH72&gt;=$N$8)*(AB72:AH72 &lt;= $N$9)*(TEXT(AB72:AH72,"yyyy-mm")=AK73)*(AB73:AH73 = "▲")))</f>
        <v>0</v>
      </c>
      <c r="AN73" s="15"/>
      <c r="AO73" s="15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4"/>
    </row>
    <row r="74" spans="10:53" s="3" customFormat="1" ht="21" customHeight="1" x14ac:dyDescent="0.45">
      <c r="J74" s="24"/>
      <c r="K74" s="31"/>
      <c r="L74" s="70">
        <v>42</v>
      </c>
      <c r="M74" s="42">
        <f>S72+1</f>
        <v>46398</v>
      </c>
      <c r="N74" s="42">
        <f t="shared" ref="N74:S74" si="148">M74+1</f>
        <v>46399</v>
      </c>
      <c r="O74" s="42">
        <f t="shared" si="148"/>
        <v>46400</v>
      </c>
      <c r="P74" s="42">
        <f t="shared" si="148"/>
        <v>46401</v>
      </c>
      <c r="Q74" s="42">
        <f t="shared" si="148"/>
        <v>46402</v>
      </c>
      <c r="R74" s="43">
        <f t="shared" si="148"/>
        <v>46403</v>
      </c>
      <c r="S74" s="44">
        <f t="shared" si="148"/>
        <v>46404</v>
      </c>
      <c r="T74" s="31">
        <f t="shared" ref="T74" si="149">COUNTIF(R75:S75,"▲")</f>
        <v>0</v>
      </c>
      <c r="U74" s="31"/>
      <c r="V74" s="31" t="str">
        <f>TEXT(M74,"YYYY-MM")</f>
        <v>2027-01</v>
      </c>
      <c r="W74" s="31" cm="1">
        <f t="array" ref="W74">SUMPRODUCT((M74:S74&gt;=$N$8)*(M74:S74 &lt;= $N$9)*(TEXT(M74:S74,"yyyy-mm")=V74)*(M75:S75 = "●"))</f>
        <v>0</v>
      </c>
      <c r="X74" s="31" cm="1">
        <f t="array" ref="X74">SUMPRODUCT((R74:S74&gt;=$N$8)*(R74:S74 &lt;= $N$9)*(TEXT(R74:S74,"yyyy-mm")=V74)*(R75:S75 = "▲"))</f>
        <v>0</v>
      </c>
      <c r="Y74" s="31"/>
      <c r="Z74" s="31"/>
      <c r="AA74" s="70">
        <v>63</v>
      </c>
      <c r="AB74" s="42">
        <f>AH72+1</f>
        <v>46545</v>
      </c>
      <c r="AC74" s="42">
        <f t="shared" ref="AC74:AH74" si="150">AB74+1</f>
        <v>46546</v>
      </c>
      <c r="AD74" s="42">
        <f t="shared" si="150"/>
        <v>46547</v>
      </c>
      <c r="AE74" s="42">
        <f t="shared" si="150"/>
        <v>46548</v>
      </c>
      <c r="AF74" s="42">
        <f t="shared" si="150"/>
        <v>46549</v>
      </c>
      <c r="AG74" s="43">
        <f t="shared" si="150"/>
        <v>46550</v>
      </c>
      <c r="AH74" s="44">
        <f t="shared" si="150"/>
        <v>46551</v>
      </c>
      <c r="AI74" s="15">
        <f>COUNTIF(AG75:AH75,"▲")</f>
        <v>0</v>
      </c>
      <c r="AJ74" s="15"/>
      <c r="AK74" s="15" t="str">
        <f>TEXT(AB74,"YYYY-MM")</f>
        <v>2027-06</v>
      </c>
      <c r="AL74" s="15" cm="1">
        <f t="array" ref="AL74">SUMPRODUCT((AB74:AH74&gt;=$N$8)*(AB74:AH74 &lt;= $N$9)*(TEXT(AB74:AH74,"yyyy-mm")=AK74)*(AB75:AH75 = "●"))</f>
        <v>0</v>
      </c>
      <c r="AM74" s="15" cm="1">
        <f t="array" ref="AM74">SUMPRODUCT((AG74:AH74&gt;=$N$8)*(AG74:AH74 &lt;= $N$9)*(TEXT(AG74:AH74,"yyyy-mm")=AK74)*(AG75:AH75 = "▲"))</f>
        <v>0</v>
      </c>
      <c r="AN74" s="15"/>
      <c r="AO74" s="15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4"/>
    </row>
    <row r="75" spans="10:53" s="3" customFormat="1" ht="21" customHeight="1" thickBot="1" x14ac:dyDescent="0.5">
      <c r="J75" s="24"/>
      <c r="K75" s="31" t="str">
        <f t="shared" ref="K75" si="151">IF(U75=0,"OK","NG")</f>
        <v>OK</v>
      </c>
      <c r="L75" s="71"/>
      <c r="M75" s="32"/>
      <c r="N75" s="32"/>
      <c r="O75" s="32"/>
      <c r="P75" s="32"/>
      <c r="Q75" s="32"/>
      <c r="R75" s="33"/>
      <c r="S75" s="34"/>
      <c r="T75" s="31">
        <f t="shared" ref="T75" si="152">IF($N$9-M74-T74&lt;=5,2,COUNTIF(M75:S75,"●"))</f>
        <v>2</v>
      </c>
      <c r="U75" s="31">
        <f>IF(T75&lt;2-T74,1,0)</f>
        <v>0</v>
      </c>
      <c r="V75" s="31" t="str">
        <f>TEXT(S74,"YYYY-MM")</f>
        <v>2027-01</v>
      </c>
      <c r="W75" s="31" cm="1">
        <f t="array" ref="W75">IF(V75=V74,0,SUMPRODUCT((M74:S74&gt;=$N$8)*(M74:S74 &lt;= $N$9)*(TEXT(M74:S74,"yyyy-mm")=V75)*(M75:S75 = "●")))</f>
        <v>0</v>
      </c>
      <c r="X75" s="31" cm="1">
        <f t="array" ref="X75">IF(V75=V74,0,SUMPRODUCT((M74:S74&gt;=$N$8)*(M74:S74 &lt;= $N$9)*(TEXT(M74:S74,"yyyy-mm")=V75)*(M75:S75 = "▲")))</f>
        <v>0</v>
      </c>
      <c r="Y75" s="31"/>
      <c r="Z75" s="31" t="str">
        <f t="shared" ref="Z75" si="153">IF(AJ75=0,"OK","NG")</f>
        <v>OK</v>
      </c>
      <c r="AA75" s="71"/>
      <c r="AB75" s="32"/>
      <c r="AC75" s="32"/>
      <c r="AD75" s="32"/>
      <c r="AE75" s="32"/>
      <c r="AF75" s="32"/>
      <c r="AG75" s="33"/>
      <c r="AH75" s="34"/>
      <c r="AI75" s="15">
        <f>IF($N$9-AB74-AI74&lt;=5,2,COUNTIF(AB75:AH75,"●"))</f>
        <v>2</v>
      </c>
      <c r="AJ75" s="15">
        <f>IF(AI75&lt;2-AI74,1,0)</f>
        <v>0</v>
      </c>
      <c r="AK75" s="15" t="str">
        <f>TEXT(AH74,"YYYY-MM")</f>
        <v>2027-06</v>
      </c>
      <c r="AL75" s="15" cm="1">
        <f t="array" ref="AL75">IF(AK75=AK74,0,SUMPRODUCT((AB74:AH74&gt;=$N$8)*(AB74:AH74 &lt;= $N$9)*(TEXT(AB74:AH74,"yyyy-mm")=AK75)*(AB75:AH75 = "●")))</f>
        <v>0</v>
      </c>
      <c r="AM75" s="15" cm="1">
        <f t="array" ref="AM75">IF(AK75=AK74,0,SUMPRODUCT((AB74:AH74&gt;=$N$8)*(AB74:AH74 &lt;= $N$9)*(TEXT(AB74:AH74,"yyyy-mm")=AK75)*(AB75:AH75 = "▲")))</f>
        <v>0</v>
      </c>
      <c r="AN75" s="15"/>
      <c r="AO75" s="15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4"/>
    </row>
    <row r="76" spans="10:53" s="3" customFormat="1" ht="21" customHeight="1" x14ac:dyDescent="0.45">
      <c r="J76" s="24"/>
      <c r="K76" s="31"/>
      <c r="L76" s="70">
        <v>43</v>
      </c>
      <c r="M76" s="42">
        <f>S74+1</f>
        <v>46405</v>
      </c>
      <c r="N76" s="42">
        <f t="shared" ref="N76:S76" si="154">M76+1</f>
        <v>46406</v>
      </c>
      <c r="O76" s="42">
        <f t="shared" si="154"/>
        <v>46407</v>
      </c>
      <c r="P76" s="42">
        <f t="shared" si="154"/>
        <v>46408</v>
      </c>
      <c r="Q76" s="42">
        <f t="shared" si="154"/>
        <v>46409</v>
      </c>
      <c r="R76" s="43">
        <f t="shared" si="154"/>
        <v>46410</v>
      </c>
      <c r="S76" s="44">
        <f t="shared" si="154"/>
        <v>46411</v>
      </c>
      <c r="T76" s="31">
        <f t="shared" ref="T76" si="155">COUNTIF(R77:S77,"▲")</f>
        <v>0</v>
      </c>
      <c r="U76" s="31"/>
      <c r="V76" s="31" t="str">
        <f>TEXT(M76,"YYYY-MM")</f>
        <v>2027-01</v>
      </c>
      <c r="W76" s="31" cm="1">
        <f t="array" ref="W76">SUMPRODUCT((M76:S76&gt;=$N$8)*(M76:S76 &lt;= $N$9)*(TEXT(M76:S76,"yyyy-mm")=V76)*(M77:S77 = "●"))</f>
        <v>0</v>
      </c>
      <c r="X76" s="31" cm="1">
        <f t="array" ref="X76">SUMPRODUCT((R76:S76&gt;=$N$8)*(R76:S76 &lt;= $N$9)*(TEXT(R76:S76,"yyyy-mm")=V76)*(R77:S77 = "▲"))</f>
        <v>0</v>
      </c>
      <c r="Y76" s="31"/>
      <c r="Z76" s="31"/>
      <c r="AA76" s="70">
        <v>64</v>
      </c>
      <c r="AB76" s="42">
        <f>AH74+1</f>
        <v>46552</v>
      </c>
      <c r="AC76" s="42">
        <f t="shared" ref="AC76:AH76" si="156">AB76+1</f>
        <v>46553</v>
      </c>
      <c r="AD76" s="42">
        <f t="shared" si="156"/>
        <v>46554</v>
      </c>
      <c r="AE76" s="42">
        <f t="shared" si="156"/>
        <v>46555</v>
      </c>
      <c r="AF76" s="42">
        <f t="shared" si="156"/>
        <v>46556</v>
      </c>
      <c r="AG76" s="43">
        <f t="shared" si="156"/>
        <v>46557</v>
      </c>
      <c r="AH76" s="44">
        <f t="shared" si="156"/>
        <v>46558</v>
      </c>
      <c r="AI76" s="15">
        <f>COUNTIF(AG77:AH77,"▲")</f>
        <v>0</v>
      </c>
      <c r="AJ76" s="15"/>
      <c r="AK76" s="15" t="str">
        <f>TEXT(AB76,"YYYY-MM")</f>
        <v>2027-06</v>
      </c>
      <c r="AL76" s="15" cm="1">
        <f t="array" ref="AL76">SUMPRODUCT((AB76:AH76&gt;=$N$8)*(AB76:AH76 &lt;= $N$9)*(TEXT(AB76:AH76,"yyyy-mm")=AK76)*(AB77:AH77 = "●"))</f>
        <v>0</v>
      </c>
      <c r="AM76" s="15" cm="1">
        <f t="array" ref="AM76">SUMPRODUCT((AG76:AH76&gt;=$N$8)*(AG76:AH76 &lt;= $N$9)*(TEXT(AG76:AH76,"yyyy-mm")=AK76)*(AG77:AH77 = "▲"))</f>
        <v>0</v>
      </c>
      <c r="AN76" s="15"/>
      <c r="AO76" s="15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4"/>
    </row>
    <row r="77" spans="10:53" s="3" customFormat="1" ht="21" customHeight="1" thickBot="1" x14ac:dyDescent="0.5">
      <c r="J77" s="24"/>
      <c r="K77" s="31" t="str">
        <f t="shared" ref="K77" si="157">IF(U77=0,"OK","NG")</f>
        <v>OK</v>
      </c>
      <c r="L77" s="71"/>
      <c r="M77" s="32"/>
      <c r="N77" s="32"/>
      <c r="O77" s="32"/>
      <c r="P77" s="32"/>
      <c r="Q77" s="32"/>
      <c r="R77" s="33"/>
      <c r="S77" s="34"/>
      <c r="T77" s="31">
        <f t="shared" ref="T77" si="158">IF($N$9-M76-T76&lt;=5,2,COUNTIF(M77:S77,"●"))</f>
        <v>2</v>
      </c>
      <c r="U77" s="31">
        <f>IF(T77&lt;2-T76,1,0)</f>
        <v>0</v>
      </c>
      <c r="V77" s="31" t="str">
        <f>TEXT(S76,"YYYY-MM")</f>
        <v>2027-01</v>
      </c>
      <c r="W77" s="31" cm="1">
        <f t="array" ref="W77">IF(V77=V76,0,SUMPRODUCT((M76:S76&gt;=$N$8)*(M76:S76 &lt;= $N$9)*(TEXT(M76:S76,"yyyy-mm")=V77)*(M77:S77 = "●")))</f>
        <v>0</v>
      </c>
      <c r="X77" s="31" cm="1">
        <f t="array" ref="X77">IF(V77=V76,0,SUMPRODUCT((M76:S76&gt;=$N$8)*(M76:S76 &lt;= $N$9)*(TEXT(M76:S76,"yyyy-mm")=V77)*(M77:S77 = "▲")))</f>
        <v>0</v>
      </c>
      <c r="Y77" s="31"/>
      <c r="Z77" s="31" t="str">
        <f t="shared" ref="Z77" si="159">IF(AJ77=0,"OK","NG")</f>
        <v>OK</v>
      </c>
      <c r="AA77" s="71"/>
      <c r="AB77" s="32"/>
      <c r="AC77" s="32"/>
      <c r="AD77" s="32"/>
      <c r="AE77" s="32"/>
      <c r="AF77" s="32"/>
      <c r="AG77" s="33"/>
      <c r="AH77" s="34"/>
      <c r="AI77" s="15">
        <f>IF($N$9-AB76-AI76&lt;=5,2,COUNTIF(AB77:AH77,"●"))</f>
        <v>2</v>
      </c>
      <c r="AJ77" s="15">
        <f>IF(AI77&lt;2-AI76,1,0)</f>
        <v>0</v>
      </c>
      <c r="AK77" s="15" t="str">
        <f>TEXT(AH76,"YYYY-MM")</f>
        <v>2027-06</v>
      </c>
      <c r="AL77" s="15" cm="1">
        <f t="array" ref="AL77">IF(AK77=AK76,0,SUMPRODUCT((AB76:AH76&gt;=$N$8)*(AB76:AH76 &lt;= $N$9)*(TEXT(AB76:AH76,"yyyy-mm")=AK77)*(AB77:AH77 = "●")))</f>
        <v>0</v>
      </c>
      <c r="AM77" s="15" cm="1">
        <f t="array" ref="AM77">IF(AK77=AK76,0,SUMPRODUCT((AB76:AH76&gt;=$N$8)*(AB76:AH76 &lt;= $N$9)*(TEXT(AB76:AH76,"yyyy-mm")=AK77)*(AB77:AH77 = "▲")))</f>
        <v>0</v>
      </c>
      <c r="AN77" s="15"/>
      <c r="AO77" s="15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4"/>
    </row>
    <row r="78" spans="10:53" s="3" customFormat="1" ht="21" customHeight="1" x14ac:dyDescent="0.45">
      <c r="J78" s="24"/>
      <c r="K78" s="31"/>
      <c r="L78" s="70">
        <v>44</v>
      </c>
      <c r="M78" s="42">
        <f>S76+1</f>
        <v>46412</v>
      </c>
      <c r="N78" s="42">
        <f t="shared" ref="N78:S78" si="160">M78+1</f>
        <v>46413</v>
      </c>
      <c r="O78" s="42">
        <f t="shared" si="160"/>
        <v>46414</v>
      </c>
      <c r="P78" s="42">
        <f t="shared" si="160"/>
        <v>46415</v>
      </c>
      <c r="Q78" s="42">
        <f t="shared" si="160"/>
        <v>46416</v>
      </c>
      <c r="R78" s="43">
        <f t="shared" si="160"/>
        <v>46417</v>
      </c>
      <c r="S78" s="44">
        <f t="shared" si="160"/>
        <v>46418</v>
      </c>
      <c r="T78" s="31">
        <f t="shared" ref="T78" si="161">COUNTIF(R79:S79,"▲")</f>
        <v>0</v>
      </c>
      <c r="U78" s="31"/>
      <c r="V78" s="31" t="str">
        <f>TEXT(M78,"YYYY-MM")</f>
        <v>2027-01</v>
      </c>
      <c r="W78" s="31" cm="1">
        <f t="array" ref="W78">SUMPRODUCT((M78:S78&gt;=$N$8)*(M78:S78 &lt;= $N$9)*(TEXT(M78:S78,"yyyy-mm")=V78)*(M79:S79 = "●"))</f>
        <v>0</v>
      </c>
      <c r="X78" s="31" cm="1">
        <f t="array" ref="X78">SUMPRODUCT((R78:S78&gt;=$N$8)*(R78:S78 &lt;= $N$9)*(TEXT(R78:S78,"yyyy-mm")=V78)*(R79:S79 = "▲"))</f>
        <v>0</v>
      </c>
      <c r="Y78" s="31"/>
      <c r="Z78" s="31"/>
      <c r="AA78" s="70">
        <v>65</v>
      </c>
      <c r="AB78" s="42">
        <f>AH76+1</f>
        <v>46559</v>
      </c>
      <c r="AC78" s="42">
        <f t="shared" ref="AC78:AH78" si="162">AB78+1</f>
        <v>46560</v>
      </c>
      <c r="AD78" s="42">
        <f t="shared" si="162"/>
        <v>46561</v>
      </c>
      <c r="AE78" s="42">
        <f t="shared" si="162"/>
        <v>46562</v>
      </c>
      <c r="AF78" s="42">
        <f t="shared" si="162"/>
        <v>46563</v>
      </c>
      <c r="AG78" s="43">
        <f t="shared" si="162"/>
        <v>46564</v>
      </c>
      <c r="AH78" s="44">
        <f t="shared" si="162"/>
        <v>46565</v>
      </c>
      <c r="AI78" s="15">
        <f>COUNTIF(AG79:AH79,"▲")</f>
        <v>0</v>
      </c>
      <c r="AJ78" s="15"/>
      <c r="AK78" s="15" t="str">
        <f>TEXT(AB78,"YYYY-MM")</f>
        <v>2027-06</v>
      </c>
      <c r="AL78" s="15" cm="1">
        <f t="array" ref="AL78">SUMPRODUCT((AB78:AH78&gt;=$N$8)*(AB78:AH78 &lt;= $N$9)*(TEXT(AB78:AH78,"yyyy-mm")=AK78)*(AB79:AH79 = "●"))</f>
        <v>0</v>
      </c>
      <c r="AM78" s="15" cm="1">
        <f t="array" ref="AM78">SUMPRODUCT((AG78:AH78&gt;=$N$8)*(AG78:AH78 &lt;= $N$9)*(TEXT(AG78:AH78,"yyyy-mm")=AK78)*(AG79:AH79 = "▲"))</f>
        <v>0</v>
      </c>
      <c r="AN78" s="15"/>
      <c r="AO78" s="15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4"/>
    </row>
    <row r="79" spans="10:53" s="3" customFormat="1" ht="21" customHeight="1" thickBot="1" x14ac:dyDescent="0.5">
      <c r="J79" s="24"/>
      <c r="K79" s="31" t="str">
        <f t="shared" ref="K79" si="163">IF(U79=0,"OK","NG")</f>
        <v>OK</v>
      </c>
      <c r="L79" s="71"/>
      <c r="M79" s="32"/>
      <c r="N79" s="32"/>
      <c r="O79" s="32"/>
      <c r="P79" s="32"/>
      <c r="Q79" s="32"/>
      <c r="R79" s="33"/>
      <c r="S79" s="34"/>
      <c r="T79" s="31">
        <f t="shared" ref="T79" si="164">IF($N$9-M78-T78&lt;=5,2,COUNTIF(M79:S79,"●"))</f>
        <v>2</v>
      </c>
      <c r="U79" s="31">
        <f>IF(T79&lt;2-T78,1,0)</f>
        <v>0</v>
      </c>
      <c r="V79" s="31" t="str">
        <f>TEXT(S78,"YYYY-MM")</f>
        <v>2027-01</v>
      </c>
      <c r="W79" s="31" cm="1">
        <f t="array" ref="W79">IF(V79=V78,0,SUMPRODUCT((M78:S78&gt;=$N$8)*(M78:S78 &lt;= $N$9)*(TEXT(M78:S78,"yyyy-mm")=V79)*(M79:S79 = "●")))</f>
        <v>0</v>
      </c>
      <c r="X79" s="31" cm="1">
        <f t="array" ref="X79">IF(V79=V78,0,SUMPRODUCT((M78:S78&gt;=$N$8)*(M78:S78 &lt;= $N$9)*(TEXT(M78:S78,"yyyy-mm")=V79)*(M79:S79 = "▲")))</f>
        <v>0</v>
      </c>
      <c r="Y79" s="31"/>
      <c r="Z79" s="31" t="str">
        <f t="shared" ref="Z79" si="165">IF(AJ79=0,"OK","NG")</f>
        <v>OK</v>
      </c>
      <c r="AA79" s="71"/>
      <c r="AB79" s="32"/>
      <c r="AC79" s="32"/>
      <c r="AD79" s="32"/>
      <c r="AE79" s="32"/>
      <c r="AF79" s="32"/>
      <c r="AG79" s="33"/>
      <c r="AH79" s="34"/>
      <c r="AI79" s="15">
        <f>IF($N$9-AB78-AI78&lt;=5,2,COUNTIF(AB79:AH79,"●"))</f>
        <v>2</v>
      </c>
      <c r="AJ79" s="15">
        <f>IF(AI79&lt;2-AI78,1,0)</f>
        <v>0</v>
      </c>
      <c r="AK79" s="15" t="str">
        <f>TEXT(AH78,"YYYY-MM")</f>
        <v>2027-06</v>
      </c>
      <c r="AL79" s="15" cm="1">
        <f t="array" ref="AL79">IF(AK79=AK78,0,SUMPRODUCT((AB78:AH78&gt;=$N$8)*(AB78:AH78 &lt;= $N$9)*(TEXT(AB78:AH78,"yyyy-mm")=AK79)*(AB79:AH79 = "●")))</f>
        <v>0</v>
      </c>
      <c r="AM79" s="15" cm="1">
        <f t="array" ref="AM79">IF(AK79=AK78,0,SUMPRODUCT((AB78:AH78&gt;=$N$8)*(AB78:AH78 &lt;= $N$9)*(TEXT(AB78:AH78,"yyyy-mm")=AK79)*(AB79:AH79 = "▲")))</f>
        <v>0</v>
      </c>
      <c r="AN79" s="15"/>
      <c r="AO79" s="15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4"/>
    </row>
    <row r="80" spans="10:53" s="3" customFormat="1" ht="21" customHeight="1" x14ac:dyDescent="0.45">
      <c r="J80" s="24"/>
      <c r="K80" s="31"/>
      <c r="L80" s="70">
        <v>45</v>
      </c>
      <c r="M80" s="42">
        <f>S78+1</f>
        <v>46419</v>
      </c>
      <c r="N80" s="42">
        <f t="shared" ref="N80:S80" si="166">M80+1</f>
        <v>46420</v>
      </c>
      <c r="O80" s="42">
        <f t="shared" si="166"/>
        <v>46421</v>
      </c>
      <c r="P80" s="42">
        <f t="shared" si="166"/>
        <v>46422</v>
      </c>
      <c r="Q80" s="42">
        <f t="shared" si="166"/>
        <v>46423</v>
      </c>
      <c r="R80" s="43">
        <f t="shared" si="166"/>
        <v>46424</v>
      </c>
      <c r="S80" s="44">
        <f t="shared" si="166"/>
        <v>46425</v>
      </c>
      <c r="T80" s="31">
        <f t="shared" ref="T80" si="167">COUNTIF(R81:S81,"▲")</f>
        <v>0</v>
      </c>
      <c r="U80" s="31"/>
      <c r="V80" s="31" t="str">
        <f>TEXT(M80,"YYYY-MM")</f>
        <v>2027-02</v>
      </c>
      <c r="W80" s="31" cm="1">
        <f t="array" ref="W80">SUMPRODUCT((M80:S80&gt;=$N$8)*(M80:S80 &lt;= $N$9)*(TEXT(M80:S80,"yyyy-mm")=V80)*(M81:S81 = "●"))</f>
        <v>0</v>
      </c>
      <c r="X80" s="31" cm="1">
        <f t="array" ref="X80">SUMPRODUCT((R80:S80&gt;=$N$8)*(R80:S80 &lt;= $N$9)*(TEXT(R80:S80,"yyyy-mm")=V80)*(R81:S81 = "▲"))</f>
        <v>0</v>
      </c>
      <c r="Y80" s="31"/>
      <c r="Z80" s="31"/>
      <c r="AA80" s="70">
        <v>66</v>
      </c>
      <c r="AB80" s="42">
        <f>AH78+1</f>
        <v>46566</v>
      </c>
      <c r="AC80" s="42">
        <f t="shared" ref="AC80:AH80" si="168">AB80+1</f>
        <v>46567</v>
      </c>
      <c r="AD80" s="42">
        <f t="shared" si="168"/>
        <v>46568</v>
      </c>
      <c r="AE80" s="42">
        <f t="shared" si="168"/>
        <v>46569</v>
      </c>
      <c r="AF80" s="42">
        <f t="shared" si="168"/>
        <v>46570</v>
      </c>
      <c r="AG80" s="43">
        <f t="shared" si="168"/>
        <v>46571</v>
      </c>
      <c r="AH80" s="44">
        <f t="shared" si="168"/>
        <v>46572</v>
      </c>
      <c r="AI80" s="15">
        <f>COUNTIF(AG81:AH81,"▲")</f>
        <v>0</v>
      </c>
      <c r="AJ80" s="15"/>
      <c r="AK80" s="15" t="str">
        <f>TEXT(AB80,"YYYY-MM")</f>
        <v>2027-06</v>
      </c>
      <c r="AL80" s="15" cm="1">
        <f t="array" ref="AL80">SUMPRODUCT((AB80:AH80&gt;=$N$8)*(AB80:AH80 &lt;= $N$9)*(TEXT(AB80:AH80,"yyyy-mm")=AK80)*(AB81:AH81 = "●"))</f>
        <v>0</v>
      </c>
      <c r="AM80" s="15" cm="1">
        <f t="array" ref="AM80">SUMPRODUCT((AG80:AH80&gt;=$N$8)*(AG80:AH80 &lt;= $N$9)*(TEXT(AG80:AH80,"yyyy-mm")=AK80)*(AG81:AH81 = "▲"))</f>
        <v>0</v>
      </c>
      <c r="AN80" s="15"/>
      <c r="AO80" s="15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4"/>
    </row>
    <row r="81" spans="10:53" s="3" customFormat="1" ht="21" customHeight="1" thickBot="1" x14ac:dyDescent="0.5">
      <c r="J81" s="24"/>
      <c r="K81" s="31" t="str">
        <f t="shared" ref="K81" si="169">IF(U81=0,"OK","NG")</f>
        <v>OK</v>
      </c>
      <c r="L81" s="71"/>
      <c r="M81" s="32"/>
      <c r="N81" s="32"/>
      <c r="O81" s="32"/>
      <c r="P81" s="32"/>
      <c r="Q81" s="32"/>
      <c r="R81" s="33"/>
      <c r="S81" s="34"/>
      <c r="T81" s="31">
        <f t="shared" ref="T81" si="170">IF($N$9-M80-T80&lt;=5,2,COUNTIF(M81:S81,"●"))</f>
        <v>2</v>
      </c>
      <c r="U81" s="31">
        <f>IF(T81&lt;2-T80,1,0)</f>
        <v>0</v>
      </c>
      <c r="V81" s="31" t="str">
        <f>TEXT(S80,"YYYY-MM")</f>
        <v>2027-02</v>
      </c>
      <c r="W81" s="31" cm="1">
        <f t="array" ref="W81">IF(V81=V80,0,SUMPRODUCT((M80:S80&gt;=$N$8)*(M80:S80 &lt;= $N$9)*(TEXT(M80:S80,"yyyy-mm")=V81)*(M81:S81 = "●")))</f>
        <v>0</v>
      </c>
      <c r="X81" s="31" cm="1">
        <f t="array" ref="X81">IF(V81=V80,0,SUMPRODUCT((M80:S80&gt;=$N$8)*(M80:S80 &lt;= $N$9)*(TEXT(M80:S80,"yyyy-mm")=V81)*(M81:S81 = "▲")))</f>
        <v>0</v>
      </c>
      <c r="Y81" s="31"/>
      <c r="Z81" s="31" t="str">
        <f t="shared" ref="Z81" si="171">IF(AJ81=0,"OK","NG")</f>
        <v>OK</v>
      </c>
      <c r="AA81" s="71"/>
      <c r="AB81" s="32"/>
      <c r="AC81" s="32"/>
      <c r="AD81" s="32"/>
      <c r="AE81" s="32"/>
      <c r="AF81" s="32"/>
      <c r="AG81" s="33"/>
      <c r="AH81" s="34"/>
      <c r="AI81" s="15">
        <f>IF($N$9-AB80-AI80&lt;=5,2,COUNTIF(AB81:AH81,"●"))</f>
        <v>2</v>
      </c>
      <c r="AJ81" s="15">
        <f>IF(AI81&lt;2-AI80,1,0)</f>
        <v>0</v>
      </c>
      <c r="AK81" s="15" t="str">
        <f>TEXT(AH80,"YYYY-MM")</f>
        <v>2027-07</v>
      </c>
      <c r="AL81" s="15" cm="1">
        <f t="array" ref="AL81">IF(AK81=AK80,0,SUMPRODUCT((AB80:AH80&gt;=$N$8)*(AB80:AH80 &lt;= $N$9)*(TEXT(AB80:AH80,"yyyy-mm")=AK81)*(AB81:AH81 = "●")))</f>
        <v>0</v>
      </c>
      <c r="AM81" s="15" cm="1">
        <f t="array" ref="AM81">IF(AK81=AK80,0,SUMPRODUCT((AB80:AH80&gt;=$N$8)*(AB80:AH80 &lt;= $N$9)*(TEXT(AB80:AH80,"yyyy-mm")=AK81)*(AB81:AH81 = "▲")))</f>
        <v>0</v>
      </c>
      <c r="AN81" s="15"/>
      <c r="AO81" s="15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4"/>
    </row>
    <row r="82" spans="10:53" s="3" customFormat="1" ht="21" customHeight="1" x14ac:dyDescent="0.45">
      <c r="J82" s="24"/>
      <c r="K82" s="31"/>
      <c r="L82" s="70">
        <v>46</v>
      </c>
      <c r="M82" s="42">
        <f>S80+1</f>
        <v>46426</v>
      </c>
      <c r="N82" s="42">
        <f t="shared" ref="N82:S82" si="172">M82+1</f>
        <v>46427</v>
      </c>
      <c r="O82" s="42">
        <f t="shared" si="172"/>
        <v>46428</v>
      </c>
      <c r="P82" s="42">
        <f t="shared" si="172"/>
        <v>46429</v>
      </c>
      <c r="Q82" s="42">
        <f t="shared" si="172"/>
        <v>46430</v>
      </c>
      <c r="R82" s="43">
        <f t="shared" si="172"/>
        <v>46431</v>
      </c>
      <c r="S82" s="44">
        <f t="shared" si="172"/>
        <v>46432</v>
      </c>
      <c r="T82" s="31">
        <f t="shared" ref="T82" si="173">COUNTIF(R83:S83,"▲")</f>
        <v>0</v>
      </c>
      <c r="U82" s="31"/>
      <c r="V82" s="31" t="str">
        <f>TEXT(M82,"YYYY-MM")</f>
        <v>2027-02</v>
      </c>
      <c r="W82" s="31" cm="1">
        <f t="array" ref="W82">SUMPRODUCT((M82:S82&gt;=$N$8)*(M82:S82 &lt;= $N$9)*(TEXT(M82:S82,"yyyy-mm")=V82)*(M83:S83 = "●"))</f>
        <v>0</v>
      </c>
      <c r="X82" s="31" cm="1">
        <f t="array" ref="X82">SUMPRODUCT((R82:S82&gt;=$N$8)*(R82:S82 &lt;= $N$9)*(TEXT(R82:S82,"yyyy-mm")=V82)*(R83:S83 = "▲"))</f>
        <v>0</v>
      </c>
      <c r="Y82" s="31"/>
      <c r="Z82" s="31"/>
      <c r="AA82" s="70">
        <v>67</v>
      </c>
      <c r="AB82" s="42">
        <f>AH80+1</f>
        <v>46573</v>
      </c>
      <c r="AC82" s="42">
        <f t="shared" ref="AC82:AH82" si="174">AB82+1</f>
        <v>46574</v>
      </c>
      <c r="AD82" s="42">
        <f t="shared" si="174"/>
        <v>46575</v>
      </c>
      <c r="AE82" s="42">
        <f t="shared" si="174"/>
        <v>46576</v>
      </c>
      <c r="AF82" s="42">
        <f t="shared" si="174"/>
        <v>46577</v>
      </c>
      <c r="AG82" s="43">
        <f t="shared" si="174"/>
        <v>46578</v>
      </c>
      <c r="AH82" s="44">
        <f t="shared" si="174"/>
        <v>46579</v>
      </c>
      <c r="AI82" s="15">
        <f>COUNTIF(AG83:AH83,"▲")</f>
        <v>0</v>
      </c>
      <c r="AJ82" s="15"/>
      <c r="AK82" s="15" t="str">
        <f>TEXT(AB82,"YYYY-MM")</f>
        <v>2027-07</v>
      </c>
      <c r="AL82" s="15" cm="1">
        <f t="array" ref="AL82">SUMPRODUCT((AB82:AH82&gt;=$N$8)*(AB82:AH82 &lt;= $N$9)*(TEXT(AB82:AH82,"yyyy-mm")=AK82)*(AB83:AH83 = "●"))</f>
        <v>0</v>
      </c>
      <c r="AM82" s="15" cm="1">
        <f t="array" ref="AM82">SUMPRODUCT((AG82:AH82&gt;=$N$8)*(AG82:AH82 &lt;= $N$9)*(TEXT(AG82:AH82,"yyyy-mm")=AK82)*(AG83:AH83 = "▲"))</f>
        <v>0</v>
      </c>
      <c r="AN82" s="15"/>
      <c r="AO82" s="15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4"/>
    </row>
    <row r="83" spans="10:53" s="3" customFormat="1" ht="21" customHeight="1" thickBot="1" x14ac:dyDescent="0.5">
      <c r="J83" s="24"/>
      <c r="K83" s="31" t="str">
        <f t="shared" ref="K83" si="175">IF(U83=0,"OK","NG")</f>
        <v>OK</v>
      </c>
      <c r="L83" s="71"/>
      <c r="M83" s="32"/>
      <c r="N83" s="32"/>
      <c r="O83" s="32"/>
      <c r="P83" s="32"/>
      <c r="Q83" s="32"/>
      <c r="R83" s="33"/>
      <c r="S83" s="34"/>
      <c r="T83" s="31">
        <f t="shared" ref="T83" si="176">IF($N$9-M82-T82&lt;=5,2,COUNTIF(M83:S83,"●"))</f>
        <v>2</v>
      </c>
      <c r="U83" s="31">
        <f>IF(T83&lt;2-T82,1,0)</f>
        <v>0</v>
      </c>
      <c r="V83" s="31" t="str">
        <f>TEXT(S82,"YYYY-MM")</f>
        <v>2027-02</v>
      </c>
      <c r="W83" s="31" cm="1">
        <f t="array" ref="W83">IF(V83=V82,0,SUMPRODUCT((M82:S82&gt;=$N$8)*(M82:S82 &lt;= $N$9)*(TEXT(M82:S82,"yyyy-mm")=V83)*(M83:S83 = "●")))</f>
        <v>0</v>
      </c>
      <c r="X83" s="31" cm="1">
        <f t="array" ref="X83">IF(V83=V82,0,SUMPRODUCT((M82:S82&gt;=$N$8)*(M82:S82 &lt;= $N$9)*(TEXT(M82:S82,"yyyy-mm")=V83)*(M83:S83 = "▲")))</f>
        <v>0</v>
      </c>
      <c r="Y83" s="31"/>
      <c r="Z83" s="31" t="str">
        <f t="shared" ref="Z83" si="177">IF(AJ83=0,"OK","NG")</f>
        <v>OK</v>
      </c>
      <c r="AA83" s="71"/>
      <c r="AB83" s="32"/>
      <c r="AC83" s="32"/>
      <c r="AD83" s="32"/>
      <c r="AE83" s="32"/>
      <c r="AF83" s="32"/>
      <c r="AG83" s="33"/>
      <c r="AH83" s="34"/>
      <c r="AI83" s="15">
        <f>IF($N$9-AB82-AI82&lt;=5,2,COUNTIF(AB83:AH83,"●"))</f>
        <v>2</v>
      </c>
      <c r="AJ83" s="15">
        <f>IF(AI83&lt;2-AI82,1,0)</f>
        <v>0</v>
      </c>
      <c r="AK83" s="15" t="str">
        <f>TEXT(AH82,"YYYY-MM")</f>
        <v>2027-07</v>
      </c>
      <c r="AL83" s="15" cm="1">
        <f t="array" ref="AL83">IF(AK83=AK82,0,SUMPRODUCT((AB82:AH82&gt;=$N$8)*(AB82:AH82 &lt;= $N$9)*(TEXT(AB82:AH82,"yyyy-mm")=AK83)*(AB83:AH83 = "●")))</f>
        <v>0</v>
      </c>
      <c r="AM83" s="15" cm="1">
        <f t="array" ref="AM83">IF(AK83=AK82,0,SUMPRODUCT((AB82:AH82&gt;=$N$8)*(AB82:AH82 &lt;= $N$9)*(TEXT(AB82:AH82,"yyyy-mm")=AK83)*(AB83:AH83 = "▲")))</f>
        <v>0</v>
      </c>
      <c r="AN83" s="15"/>
      <c r="AO83" s="15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4"/>
    </row>
    <row r="84" spans="10:53" s="3" customFormat="1" ht="21" customHeight="1" x14ac:dyDescent="0.45">
      <c r="J84" s="24"/>
      <c r="K84" s="31"/>
      <c r="L84" s="70">
        <v>47</v>
      </c>
      <c r="M84" s="42">
        <f>S82+1</f>
        <v>46433</v>
      </c>
      <c r="N84" s="42">
        <f t="shared" ref="N84:S84" si="178">M84+1</f>
        <v>46434</v>
      </c>
      <c r="O84" s="42">
        <f t="shared" si="178"/>
        <v>46435</v>
      </c>
      <c r="P84" s="42">
        <f t="shared" si="178"/>
        <v>46436</v>
      </c>
      <c r="Q84" s="42">
        <f t="shared" si="178"/>
        <v>46437</v>
      </c>
      <c r="R84" s="43">
        <f t="shared" si="178"/>
        <v>46438</v>
      </c>
      <c r="S84" s="44">
        <f t="shared" si="178"/>
        <v>46439</v>
      </c>
      <c r="T84" s="31">
        <f t="shared" ref="T84" si="179">COUNTIF(R85:S85,"▲")</f>
        <v>0</v>
      </c>
      <c r="U84" s="31"/>
      <c r="V84" s="31" t="str">
        <f>TEXT(M84,"YYYY-MM")</f>
        <v>2027-02</v>
      </c>
      <c r="W84" s="31" cm="1">
        <f t="array" ref="W84">SUMPRODUCT((M84:S84&gt;=$N$8)*(M84:S84 &lt;= $N$9)*(TEXT(M84:S84,"yyyy-mm")=V84)*(M85:S85 = "●"))</f>
        <v>0</v>
      </c>
      <c r="X84" s="31" cm="1">
        <f t="array" ref="X84">SUMPRODUCT((R84:S84&gt;=$N$8)*(R84:S84 &lt;= $N$9)*(TEXT(R84:S84,"yyyy-mm")=V84)*(R85:S85 = "▲"))</f>
        <v>0</v>
      </c>
      <c r="Y84" s="31"/>
      <c r="Z84" s="31"/>
      <c r="AA84" s="70">
        <v>68</v>
      </c>
      <c r="AB84" s="42">
        <f>AH82+1</f>
        <v>46580</v>
      </c>
      <c r="AC84" s="42">
        <f t="shared" ref="AC84:AH84" si="180">AB84+1</f>
        <v>46581</v>
      </c>
      <c r="AD84" s="42">
        <f t="shared" si="180"/>
        <v>46582</v>
      </c>
      <c r="AE84" s="42">
        <f t="shared" si="180"/>
        <v>46583</v>
      </c>
      <c r="AF84" s="42">
        <f t="shared" si="180"/>
        <v>46584</v>
      </c>
      <c r="AG84" s="43">
        <f t="shared" si="180"/>
        <v>46585</v>
      </c>
      <c r="AH84" s="44">
        <f t="shared" si="180"/>
        <v>46586</v>
      </c>
      <c r="AI84" s="15">
        <f>COUNTIF(AG85:AH85,"▲")</f>
        <v>0</v>
      </c>
      <c r="AJ84" s="15"/>
      <c r="AK84" s="15" t="str">
        <f>TEXT(AB84,"YYYY-MM")</f>
        <v>2027-07</v>
      </c>
      <c r="AL84" s="15" cm="1">
        <f t="array" ref="AL84">SUMPRODUCT((AB84:AH84&gt;=$N$8)*(AB84:AH84 &lt;= $N$9)*(TEXT(AB84:AH84,"yyyy-mm")=AK84)*(AB85:AH85 = "●"))</f>
        <v>0</v>
      </c>
      <c r="AM84" s="15" cm="1">
        <f t="array" ref="AM84">SUMPRODUCT((AG84:AH84&gt;=$N$8)*(AG84:AH84 &lt;= $N$9)*(TEXT(AG84:AH84,"yyyy-mm")=AK84)*(AG85:AH85 = "▲"))</f>
        <v>0</v>
      </c>
      <c r="AN84" s="15"/>
      <c r="AO84" s="15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4"/>
    </row>
    <row r="85" spans="10:53" s="3" customFormat="1" ht="21" customHeight="1" thickBot="1" x14ac:dyDescent="0.5">
      <c r="J85" s="24"/>
      <c r="K85" s="31" t="str">
        <f t="shared" ref="K85" si="181">IF(U85=0,"OK","NG")</f>
        <v>OK</v>
      </c>
      <c r="L85" s="71"/>
      <c r="M85" s="32"/>
      <c r="N85" s="32"/>
      <c r="O85" s="32"/>
      <c r="P85" s="32"/>
      <c r="Q85" s="32"/>
      <c r="R85" s="33"/>
      <c r="S85" s="34"/>
      <c r="T85" s="31">
        <f t="shared" ref="T85" si="182">IF($N$9-M84-T84&lt;=5,2,COUNTIF(M85:S85,"●"))</f>
        <v>2</v>
      </c>
      <c r="U85" s="31">
        <f>IF(T85&lt;2-T84,1,0)</f>
        <v>0</v>
      </c>
      <c r="V85" s="31" t="str">
        <f>TEXT(S84,"YYYY-MM")</f>
        <v>2027-02</v>
      </c>
      <c r="W85" s="31" cm="1">
        <f t="array" ref="W85">IF(V85=V84,0,SUMPRODUCT((M84:S84&gt;=$N$8)*(M84:S84 &lt;= $N$9)*(TEXT(M84:S84,"yyyy-mm")=V85)*(M85:S85 = "●")))</f>
        <v>0</v>
      </c>
      <c r="X85" s="31" cm="1">
        <f t="array" ref="X85">IF(V85=V84,0,SUMPRODUCT((M84:S84&gt;=$N$8)*(M84:S84 &lt;= $N$9)*(TEXT(M84:S84,"yyyy-mm")=V85)*(M85:S85 = "▲")))</f>
        <v>0</v>
      </c>
      <c r="Y85" s="31"/>
      <c r="Z85" s="31" t="str">
        <f t="shared" ref="Z85" si="183">IF(AJ85=0,"OK","NG")</f>
        <v>OK</v>
      </c>
      <c r="AA85" s="71"/>
      <c r="AB85" s="32"/>
      <c r="AC85" s="32"/>
      <c r="AD85" s="32"/>
      <c r="AE85" s="32"/>
      <c r="AF85" s="32"/>
      <c r="AG85" s="33"/>
      <c r="AH85" s="34"/>
      <c r="AI85" s="15">
        <f>IF($N$9-AB84-AI84&lt;=5,2,COUNTIF(AB85:AH85,"●"))</f>
        <v>2</v>
      </c>
      <c r="AJ85" s="15">
        <f>IF(AI85&lt;2-AI84,1,0)</f>
        <v>0</v>
      </c>
      <c r="AK85" s="15" t="str">
        <f>TEXT(AH84,"YYYY-MM")</f>
        <v>2027-07</v>
      </c>
      <c r="AL85" s="15" cm="1">
        <f t="array" ref="AL85">IF(AK85=AK84,0,SUMPRODUCT((AB84:AH84&gt;=$N$8)*(AB84:AH84 &lt;= $N$9)*(TEXT(AB84:AH84,"yyyy-mm")=AK85)*(AB85:AH85 = "●")))</f>
        <v>0</v>
      </c>
      <c r="AM85" s="15" cm="1">
        <f t="array" ref="AM85">IF(AK85=AK84,0,SUMPRODUCT((AB84:AH84&gt;=$N$8)*(AB84:AH84 &lt;= $N$9)*(TEXT(AB84:AH84,"yyyy-mm")=AK85)*(AB85:AH85 = "▲")))</f>
        <v>0</v>
      </c>
      <c r="AN85" s="15"/>
      <c r="AO85" s="15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4"/>
    </row>
    <row r="86" spans="10:53" s="3" customFormat="1" ht="21" customHeight="1" x14ac:dyDescent="0.45">
      <c r="J86" s="24"/>
      <c r="K86" s="31"/>
      <c r="L86" s="70">
        <v>48</v>
      </c>
      <c r="M86" s="42">
        <f>S84+1</f>
        <v>46440</v>
      </c>
      <c r="N86" s="42">
        <f t="shared" ref="N86:S86" si="184">M86+1</f>
        <v>46441</v>
      </c>
      <c r="O86" s="42">
        <f t="shared" si="184"/>
        <v>46442</v>
      </c>
      <c r="P86" s="42">
        <f t="shared" si="184"/>
        <v>46443</v>
      </c>
      <c r="Q86" s="42">
        <f t="shared" si="184"/>
        <v>46444</v>
      </c>
      <c r="R86" s="43">
        <f t="shared" si="184"/>
        <v>46445</v>
      </c>
      <c r="S86" s="44">
        <f t="shared" si="184"/>
        <v>46446</v>
      </c>
      <c r="T86" s="31">
        <f t="shared" ref="T86" si="185">COUNTIF(R87:S87,"▲")</f>
        <v>0</v>
      </c>
      <c r="U86" s="31"/>
      <c r="V86" s="31" t="str">
        <f>TEXT(M86,"YYYY-MM")</f>
        <v>2027-02</v>
      </c>
      <c r="W86" s="31" cm="1">
        <f t="array" ref="W86">SUMPRODUCT((M86:S86&gt;=$N$8)*(M86:S86 &lt;= $N$9)*(TEXT(M86:S86,"yyyy-mm")=V86)*(M87:S87 = "●"))</f>
        <v>0</v>
      </c>
      <c r="X86" s="31" cm="1">
        <f t="array" ref="X86">SUMPRODUCT((R86:S86&gt;=$N$8)*(R86:S86 &lt;= $N$9)*(TEXT(R86:S86,"yyyy-mm")=V86)*(R87:S87 = "▲"))</f>
        <v>0</v>
      </c>
      <c r="Y86" s="31"/>
      <c r="Z86" s="31"/>
      <c r="AA86" s="70">
        <v>69</v>
      </c>
      <c r="AB86" s="42">
        <f>AH84+1</f>
        <v>46587</v>
      </c>
      <c r="AC86" s="42">
        <f t="shared" ref="AC86:AH86" si="186">AB86+1</f>
        <v>46588</v>
      </c>
      <c r="AD86" s="42">
        <f t="shared" si="186"/>
        <v>46589</v>
      </c>
      <c r="AE86" s="42">
        <f t="shared" si="186"/>
        <v>46590</v>
      </c>
      <c r="AF86" s="42">
        <f t="shared" si="186"/>
        <v>46591</v>
      </c>
      <c r="AG86" s="43">
        <f t="shared" si="186"/>
        <v>46592</v>
      </c>
      <c r="AH86" s="44">
        <f t="shared" si="186"/>
        <v>46593</v>
      </c>
      <c r="AI86" s="15">
        <f>COUNTIF(AG87:AH87,"▲")</f>
        <v>0</v>
      </c>
      <c r="AJ86" s="15"/>
      <c r="AK86" s="15" t="str">
        <f>TEXT(AB86,"YYYY-MM")</f>
        <v>2027-07</v>
      </c>
      <c r="AL86" s="15" cm="1">
        <f t="array" ref="AL86">SUMPRODUCT((AB86:AH86&gt;=$N$8)*(AB86:AH86 &lt;= $N$9)*(TEXT(AB86:AH86,"yyyy-mm")=AK86)*(AB87:AH87 = "●"))</f>
        <v>0</v>
      </c>
      <c r="AM86" s="15" cm="1">
        <f t="array" ref="AM86">SUMPRODUCT((AG86:AH86&gt;=$N$8)*(AG86:AH86 &lt;= $N$9)*(TEXT(AG86:AH86,"yyyy-mm")=AK86)*(AG87:AH87 = "▲"))</f>
        <v>0</v>
      </c>
      <c r="AN86" s="15"/>
      <c r="AO86" s="15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4"/>
    </row>
    <row r="87" spans="10:53" s="3" customFormat="1" ht="21" customHeight="1" thickBot="1" x14ac:dyDescent="0.5">
      <c r="J87" s="24"/>
      <c r="K87" s="31" t="str">
        <f t="shared" ref="K87" si="187">IF(U87=0,"OK","NG")</f>
        <v>OK</v>
      </c>
      <c r="L87" s="71"/>
      <c r="M87" s="32"/>
      <c r="N87" s="32"/>
      <c r="O87" s="32"/>
      <c r="P87" s="32"/>
      <c r="Q87" s="32"/>
      <c r="R87" s="33"/>
      <c r="S87" s="34"/>
      <c r="T87" s="31">
        <f t="shared" ref="T87" si="188">IF($N$9-M86-T86&lt;=5,2,COUNTIF(M87:S87,"●"))</f>
        <v>2</v>
      </c>
      <c r="U87" s="31">
        <f>IF(T87&lt;2-T86,1,0)</f>
        <v>0</v>
      </c>
      <c r="V87" s="31" t="str">
        <f>TEXT(S86,"YYYY-MM")</f>
        <v>2027-02</v>
      </c>
      <c r="W87" s="31" cm="1">
        <f t="array" ref="W87">IF(V87=V86,0,SUMPRODUCT((M86:S86&gt;=$N$8)*(M86:S86 &lt;= $N$9)*(TEXT(M86:S86,"yyyy-mm")=V87)*(M87:S87 = "●")))</f>
        <v>0</v>
      </c>
      <c r="X87" s="31" cm="1">
        <f t="array" ref="X87">IF(V87=V86,0,SUMPRODUCT((M86:S86&gt;=$N$8)*(M86:S86 &lt;= $N$9)*(TEXT(M86:S86,"yyyy-mm")=V87)*(M87:S87 = "▲")))</f>
        <v>0</v>
      </c>
      <c r="Y87" s="31"/>
      <c r="Z87" s="31" t="str">
        <f t="shared" ref="Z87" si="189">IF(AJ87=0,"OK","NG")</f>
        <v>OK</v>
      </c>
      <c r="AA87" s="71"/>
      <c r="AB87" s="32"/>
      <c r="AC87" s="32"/>
      <c r="AD87" s="32"/>
      <c r="AE87" s="32"/>
      <c r="AF87" s="32"/>
      <c r="AG87" s="33"/>
      <c r="AH87" s="34"/>
      <c r="AI87" s="15">
        <f>IF($N$9-AB86-AI86&lt;=5,2,COUNTIF(AB87:AH87,"●"))</f>
        <v>2</v>
      </c>
      <c r="AJ87" s="15">
        <f>IF(AI87&lt;2-AI86,1,0)</f>
        <v>0</v>
      </c>
      <c r="AK87" s="15" t="str">
        <f>TEXT(AH86,"YYYY-MM")</f>
        <v>2027-07</v>
      </c>
      <c r="AL87" s="15" cm="1">
        <f t="array" ref="AL87">IF(AK87=AK86,0,SUMPRODUCT((AB86:AH86&gt;=$N$8)*(AB86:AH86 &lt;= $N$9)*(TEXT(AB86:AH86,"yyyy-mm")=AK87)*(AB87:AH87 = "●")))</f>
        <v>0</v>
      </c>
      <c r="AM87" s="15" cm="1">
        <f t="array" ref="AM87">IF(AK87=AK86,0,SUMPRODUCT((AB86:AH86&gt;=$N$8)*(AB86:AH86 &lt;= $N$9)*(TEXT(AB86:AH86,"yyyy-mm")=AK87)*(AB87:AH87 = "▲")))</f>
        <v>0</v>
      </c>
      <c r="AN87" s="15"/>
      <c r="AO87" s="15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4"/>
    </row>
    <row r="88" spans="10:53" s="3" customFormat="1" ht="21" customHeight="1" x14ac:dyDescent="0.45">
      <c r="J88" s="24"/>
      <c r="K88" s="31"/>
      <c r="L88" s="70">
        <v>49</v>
      </c>
      <c r="M88" s="42">
        <f>S86+1</f>
        <v>46447</v>
      </c>
      <c r="N88" s="42">
        <f t="shared" ref="N88:S88" si="190">M88+1</f>
        <v>46448</v>
      </c>
      <c r="O88" s="42">
        <f t="shared" si="190"/>
        <v>46449</v>
      </c>
      <c r="P88" s="42">
        <f t="shared" si="190"/>
        <v>46450</v>
      </c>
      <c r="Q88" s="42">
        <f t="shared" si="190"/>
        <v>46451</v>
      </c>
      <c r="R88" s="43">
        <f t="shared" si="190"/>
        <v>46452</v>
      </c>
      <c r="S88" s="44">
        <f t="shared" si="190"/>
        <v>46453</v>
      </c>
      <c r="T88" s="31">
        <f t="shared" ref="T88" si="191">COUNTIF(R89:S89,"▲")</f>
        <v>0</v>
      </c>
      <c r="U88" s="31"/>
      <c r="V88" s="31" t="str">
        <f>TEXT(M88,"YYYY-MM")</f>
        <v>2027-03</v>
      </c>
      <c r="W88" s="31" cm="1">
        <f t="array" ref="W88">SUMPRODUCT((M88:S88&gt;=$N$8)*(M88:S88 &lt;= $N$9)*(TEXT(M88:S88,"yyyy-mm")=V88)*(M89:S89 = "●"))</f>
        <v>0</v>
      </c>
      <c r="X88" s="31" cm="1">
        <f t="array" ref="X88">SUMPRODUCT((R88:S88&gt;=$N$8)*(R88:S88 &lt;= $N$9)*(TEXT(R88:S88,"yyyy-mm")=V88)*(R89:S89 = "▲"))</f>
        <v>0</v>
      </c>
      <c r="Y88" s="31"/>
      <c r="Z88" s="31"/>
      <c r="AA88" s="70">
        <v>70</v>
      </c>
      <c r="AB88" s="42">
        <f>AH86+1</f>
        <v>46594</v>
      </c>
      <c r="AC88" s="42">
        <f t="shared" ref="AC88:AH88" si="192">AB88+1</f>
        <v>46595</v>
      </c>
      <c r="AD88" s="42">
        <f t="shared" si="192"/>
        <v>46596</v>
      </c>
      <c r="AE88" s="42">
        <f t="shared" si="192"/>
        <v>46597</v>
      </c>
      <c r="AF88" s="42">
        <f t="shared" si="192"/>
        <v>46598</v>
      </c>
      <c r="AG88" s="43">
        <f t="shared" si="192"/>
        <v>46599</v>
      </c>
      <c r="AH88" s="44">
        <f t="shared" si="192"/>
        <v>46600</v>
      </c>
      <c r="AI88" s="15">
        <f>COUNTIF(AG89:AH89,"▲")</f>
        <v>0</v>
      </c>
      <c r="AJ88" s="15"/>
      <c r="AK88" s="15" t="str">
        <f>TEXT(AB88,"YYYY-MM")</f>
        <v>2027-07</v>
      </c>
      <c r="AL88" s="15" cm="1">
        <f t="array" ref="AL88">SUMPRODUCT((AB88:AH88&gt;=$N$8)*(AB88:AH88 &lt;= $N$9)*(TEXT(AB88:AH88,"yyyy-mm")=AK88)*(AB89:AH89 = "●"))</f>
        <v>0</v>
      </c>
      <c r="AM88" s="15" cm="1">
        <f t="array" ref="AM88">SUMPRODUCT((AG88:AH88&gt;=$N$8)*(AG88:AH88 &lt;= $N$9)*(TEXT(AG88:AH88,"yyyy-mm")=AK88)*(AG89:AH89 = "▲"))</f>
        <v>0</v>
      </c>
      <c r="AN88" s="15"/>
      <c r="AO88" s="15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4"/>
    </row>
    <row r="89" spans="10:53" s="3" customFormat="1" ht="21" customHeight="1" thickBot="1" x14ac:dyDescent="0.5">
      <c r="J89" s="24"/>
      <c r="K89" s="31" t="str">
        <f t="shared" ref="K89" si="193">IF(U89=0,"OK","NG")</f>
        <v>OK</v>
      </c>
      <c r="L89" s="71"/>
      <c r="M89" s="32"/>
      <c r="N89" s="32"/>
      <c r="O89" s="32"/>
      <c r="P89" s="32"/>
      <c r="Q89" s="32"/>
      <c r="R89" s="33"/>
      <c r="S89" s="34"/>
      <c r="T89" s="31">
        <f t="shared" ref="T89" si="194">IF($N$9-M88-T88&lt;=5,2,COUNTIF(M89:S89,"●"))</f>
        <v>2</v>
      </c>
      <c r="U89" s="31">
        <f>IF(T89&lt;2-T88,1,0)</f>
        <v>0</v>
      </c>
      <c r="V89" s="31" t="str">
        <f>TEXT(S88,"YYYY-MM")</f>
        <v>2027-03</v>
      </c>
      <c r="W89" s="31" cm="1">
        <f t="array" ref="W89">IF(V89=V88,0,SUMPRODUCT((M88:S88&gt;=$N$8)*(M88:S88 &lt;= $N$9)*(TEXT(M88:S88,"yyyy-mm")=V89)*(M89:S89 = "●")))</f>
        <v>0</v>
      </c>
      <c r="X89" s="31" cm="1">
        <f t="array" ref="X89">IF(V89=V88,0,SUMPRODUCT((M88:S88&gt;=$N$8)*(M88:S88 &lt;= $N$9)*(TEXT(M88:S88,"yyyy-mm")=V89)*(M89:S89 = "▲")))</f>
        <v>0</v>
      </c>
      <c r="Y89" s="31"/>
      <c r="Z89" s="31" t="str">
        <f t="shared" ref="Z89" si="195">IF(AJ89=0,"OK","NG")</f>
        <v>OK</v>
      </c>
      <c r="AA89" s="71"/>
      <c r="AB89" s="32"/>
      <c r="AC89" s="32"/>
      <c r="AD89" s="32"/>
      <c r="AE89" s="32"/>
      <c r="AF89" s="32"/>
      <c r="AG89" s="33"/>
      <c r="AH89" s="34"/>
      <c r="AI89" s="15">
        <f>IF($N$9-AB88-AI88&lt;=5,2,COUNTIF(AB89:AH89,"●"))</f>
        <v>2</v>
      </c>
      <c r="AJ89" s="15">
        <f>IF(AI89&lt;2-AI88,1,0)</f>
        <v>0</v>
      </c>
      <c r="AK89" s="15" t="str">
        <f>TEXT(AH88,"YYYY-MM")</f>
        <v>2027-08</v>
      </c>
      <c r="AL89" s="15" cm="1">
        <f t="array" ref="AL89">IF(AK89=AK88,0,SUMPRODUCT((AB88:AH88&gt;=$N$8)*(AB88:AH88 &lt;= $N$9)*(TEXT(AB88:AH88,"yyyy-mm")=AK89)*(AB89:AH89 = "●")))</f>
        <v>0</v>
      </c>
      <c r="AM89" s="15" cm="1">
        <f t="array" ref="AM89">IF(AK89=AK88,0,SUMPRODUCT((AB88:AH88&gt;=$N$8)*(AB88:AH88 &lt;= $N$9)*(TEXT(AB88:AH88,"yyyy-mm")=AK89)*(AB89:AH89 = "▲")))</f>
        <v>0</v>
      </c>
      <c r="AN89" s="15"/>
      <c r="AO89" s="15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4"/>
    </row>
    <row r="90" spans="10:53" s="3" customFormat="1" ht="21" customHeight="1" x14ac:dyDescent="0.45">
      <c r="J90" s="24"/>
      <c r="K90" s="31"/>
      <c r="L90" s="70">
        <v>50</v>
      </c>
      <c r="M90" s="42">
        <f>S88+1</f>
        <v>46454</v>
      </c>
      <c r="N90" s="42">
        <f t="shared" ref="N90:S90" si="196">M90+1</f>
        <v>46455</v>
      </c>
      <c r="O90" s="42">
        <f t="shared" si="196"/>
        <v>46456</v>
      </c>
      <c r="P90" s="42">
        <f t="shared" si="196"/>
        <v>46457</v>
      </c>
      <c r="Q90" s="42">
        <f t="shared" si="196"/>
        <v>46458</v>
      </c>
      <c r="R90" s="43">
        <f t="shared" si="196"/>
        <v>46459</v>
      </c>
      <c r="S90" s="44">
        <f t="shared" si="196"/>
        <v>46460</v>
      </c>
      <c r="T90" s="31">
        <f t="shared" ref="T90" si="197">COUNTIF(R91:S91,"▲")</f>
        <v>0</v>
      </c>
      <c r="U90" s="31"/>
      <c r="V90" s="31" t="str">
        <f>TEXT(M90,"YYYY-MM")</f>
        <v>2027-03</v>
      </c>
      <c r="W90" s="31" cm="1">
        <f t="array" ref="W90">SUMPRODUCT((M90:S90&gt;=$N$8)*(M90:S90 &lt;= $N$9)*(TEXT(M90:S90,"yyyy-mm")=V90)*(M91:S91 = "●"))</f>
        <v>0</v>
      </c>
      <c r="X90" s="31" cm="1">
        <f t="array" ref="X90">SUMPRODUCT((R90:S90&gt;=$N$8)*(R90:S90 &lt;= $N$9)*(TEXT(R90:S90,"yyyy-mm")=V90)*(R91:S91 = "▲"))</f>
        <v>0</v>
      </c>
      <c r="Y90" s="31"/>
      <c r="Z90" s="31"/>
      <c r="AA90" s="70">
        <v>71</v>
      </c>
      <c r="AB90" s="42">
        <f>AH88+1</f>
        <v>46601</v>
      </c>
      <c r="AC90" s="42">
        <f t="shared" ref="AC90:AH90" si="198">AB90+1</f>
        <v>46602</v>
      </c>
      <c r="AD90" s="42">
        <f t="shared" si="198"/>
        <v>46603</v>
      </c>
      <c r="AE90" s="42">
        <f t="shared" si="198"/>
        <v>46604</v>
      </c>
      <c r="AF90" s="42">
        <f t="shared" si="198"/>
        <v>46605</v>
      </c>
      <c r="AG90" s="43">
        <f t="shared" si="198"/>
        <v>46606</v>
      </c>
      <c r="AH90" s="44">
        <f t="shared" si="198"/>
        <v>46607</v>
      </c>
      <c r="AI90" s="15">
        <f>COUNTIF(AG91:AH91,"▲")</f>
        <v>0</v>
      </c>
      <c r="AJ90" s="15"/>
      <c r="AK90" s="15" t="str">
        <f>TEXT(AB90,"YYYY-MM")</f>
        <v>2027-08</v>
      </c>
      <c r="AL90" s="15" cm="1">
        <f t="array" ref="AL90">SUMPRODUCT((AB90:AH90&gt;=$N$8)*(AB90:AH90 &lt;= $N$9)*(TEXT(AB90:AH90,"yyyy-mm")=AK90)*(AB91:AH91 = "●"))</f>
        <v>0</v>
      </c>
      <c r="AM90" s="15" cm="1">
        <f t="array" ref="AM90">SUMPRODUCT((AG90:AH90&gt;=$N$8)*(AG90:AH90 &lt;= $N$9)*(TEXT(AG90:AH90,"yyyy-mm")=AK90)*(AG91:AH91 = "▲"))</f>
        <v>0</v>
      </c>
      <c r="AN90" s="15"/>
      <c r="AO90" s="15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4"/>
    </row>
    <row r="91" spans="10:53" s="3" customFormat="1" ht="21" customHeight="1" thickBot="1" x14ac:dyDescent="0.5">
      <c r="J91" s="24"/>
      <c r="K91" s="31" t="str">
        <f t="shared" ref="K91" si="199">IF(U91=0,"OK","NG")</f>
        <v>OK</v>
      </c>
      <c r="L91" s="71"/>
      <c r="M91" s="32"/>
      <c r="N91" s="32"/>
      <c r="O91" s="32"/>
      <c r="P91" s="32"/>
      <c r="Q91" s="32"/>
      <c r="R91" s="33"/>
      <c r="S91" s="34"/>
      <c r="T91" s="31">
        <f t="shared" ref="T91" si="200">IF($N$9-M90-T90&lt;=5,2,COUNTIF(M91:S91,"●"))</f>
        <v>2</v>
      </c>
      <c r="U91" s="31">
        <f>IF(T91&lt;2-T90,1,0)</f>
        <v>0</v>
      </c>
      <c r="V91" s="31" t="str">
        <f>TEXT(S90,"YYYY-MM")</f>
        <v>2027-03</v>
      </c>
      <c r="W91" s="31" cm="1">
        <f t="array" ref="W91">IF(V91=V90,0,SUMPRODUCT((M90:S90&gt;=$N$8)*(M90:S90 &lt;= $N$9)*(TEXT(M90:S90,"yyyy-mm")=V91)*(M91:S91 = "●")))</f>
        <v>0</v>
      </c>
      <c r="X91" s="31" cm="1">
        <f t="array" ref="X91">IF(V91=V90,0,SUMPRODUCT((M90:S90&gt;=$N$8)*(M90:S90 &lt;= $N$9)*(TEXT(M90:S90,"yyyy-mm")=V91)*(M91:S91 = "▲")))</f>
        <v>0</v>
      </c>
      <c r="Y91" s="31"/>
      <c r="Z91" s="31" t="str">
        <f t="shared" ref="Z91" si="201">IF(AJ91=0,"OK","NG")</f>
        <v>OK</v>
      </c>
      <c r="AA91" s="71"/>
      <c r="AB91" s="32"/>
      <c r="AC91" s="32"/>
      <c r="AD91" s="32"/>
      <c r="AE91" s="32"/>
      <c r="AF91" s="32"/>
      <c r="AG91" s="33"/>
      <c r="AH91" s="34"/>
      <c r="AI91" s="15">
        <f>IF($N$9-AB90-AI90&lt;=5,2,COUNTIF(AB91:AH91,"●"))</f>
        <v>2</v>
      </c>
      <c r="AJ91" s="15">
        <f>IF(AI91&lt;2-AI90,1,0)</f>
        <v>0</v>
      </c>
      <c r="AK91" s="15" t="str">
        <f>TEXT(AH90,"YYYY-MM")</f>
        <v>2027-08</v>
      </c>
      <c r="AL91" s="15" cm="1">
        <f t="array" ref="AL91">IF(AK91=AK90,0,SUMPRODUCT((AB90:AH90&gt;=$N$8)*(AB90:AH90 &lt;= $N$9)*(TEXT(AB90:AH90,"yyyy-mm")=AK91)*(AB91:AH91 = "●")))</f>
        <v>0</v>
      </c>
      <c r="AM91" s="15" cm="1">
        <f t="array" ref="AM91">IF(AK91=AK90,0,SUMPRODUCT((AB90:AH90&gt;=$N$8)*(AB90:AH90 &lt;= $N$9)*(TEXT(AB90:AH90,"yyyy-mm")=AK91)*(AB91:AH91 = "▲")))</f>
        <v>0</v>
      </c>
      <c r="AN91" s="15"/>
      <c r="AO91" s="15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4"/>
    </row>
    <row r="92" spans="10:53" s="3" customFormat="1" ht="21" customHeight="1" x14ac:dyDescent="0.45">
      <c r="J92" s="24"/>
      <c r="K92" s="31"/>
      <c r="L92" s="70">
        <v>51</v>
      </c>
      <c r="M92" s="42">
        <f>S90+1</f>
        <v>46461</v>
      </c>
      <c r="N92" s="42">
        <f t="shared" ref="N92:S92" si="202">M92+1</f>
        <v>46462</v>
      </c>
      <c r="O92" s="42">
        <f t="shared" si="202"/>
        <v>46463</v>
      </c>
      <c r="P92" s="42">
        <f t="shared" si="202"/>
        <v>46464</v>
      </c>
      <c r="Q92" s="42">
        <f t="shared" si="202"/>
        <v>46465</v>
      </c>
      <c r="R92" s="43">
        <f t="shared" si="202"/>
        <v>46466</v>
      </c>
      <c r="S92" s="44">
        <f t="shared" si="202"/>
        <v>46467</v>
      </c>
      <c r="T92" s="31">
        <f t="shared" ref="T92" si="203">COUNTIF(R93:S93,"▲")</f>
        <v>0</v>
      </c>
      <c r="U92" s="31"/>
      <c r="V92" s="31" t="str">
        <f>TEXT(M92,"YYYY-MM")</f>
        <v>2027-03</v>
      </c>
      <c r="W92" s="31" cm="1">
        <f t="array" ref="W92">SUMPRODUCT((M92:S92&gt;=$N$8)*(M92:S92 &lt;= $N$9)*(TEXT(M92:S92,"yyyy-mm")=V92)*(M93:S93 = "●"))</f>
        <v>0</v>
      </c>
      <c r="X92" s="31" cm="1">
        <f t="array" ref="X92">SUMPRODUCT((R92:S92&gt;=$N$8)*(R92:S92 &lt;= $N$9)*(TEXT(R92:S92,"yyyy-mm")=V92)*(R93:S93 = "▲"))</f>
        <v>0</v>
      </c>
      <c r="Y92" s="31"/>
      <c r="Z92" s="31"/>
      <c r="AA92" s="70">
        <v>72</v>
      </c>
      <c r="AB92" s="42">
        <f>AH90+1</f>
        <v>46608</v>
      </c>
      <c r="AC92" s="42">
        <f t="shared" ref="AC92:AH92" si="204">AB92+1</f>
        <v>46609</v>
      </c>
      <c r="AD92" s="42">
        <f t="shared" si="204"/>
        <v>46610</v>
      </c>
      <c r="AE92" s="42">
        <f t="shared" si="204"/>
        <v>46611</v>
      </c>
      <c r="AF92" s="42">
        <f t="shared" si="204"/>
        <v>46612</v>
      </c>
      <c r="AG92" s="43">
        <f t="shared" si="204"/>
        <v>46613</v>
      </c>
      <c r="AH92" s="44">
        <f t="shared" si="204"/>
        <v>46614</v>
      </c>
      <c r="AI92" s="15">
        <f>COUNTIF(AG93:AH93,"▲")</f>
        <v>0</v>
      </c>
      <c r="AJ92" s="15"/>
      <c r="AK92" s="15" t="str">
        <f>TEXT(AB92,"YYYY-MM")</f>
        <v>2027-08</v>
      </c>
      <c r="AL92" s="15" cm="1">
        <f t="array" ref="AL92">SUMPRODUCT((AB92:AH92&gt;=$N$8)*(AB92:AH92 &lt;= $N$9)*(TEXT(AB92:AH92,"yyyy-mm")=AK92)*(AB93:AH93 = "●"))</f>
        <v>0</v>
      </c>
      <c r="AM92" s="15" cm="1">
        <f t="array" ref="AM92">SUMPRODUCT((AG92:AH92&gt;=$N$8)*(AG92:AH92 &lt;= $N$9)*(TEXT(AG92:AH92,"yyyy-mm")=AK92)*(AG93:AH93 = "▲"))</f>
        <v>0</v>
      </c>
      <c r="AN92" s="15"/>
      <c r="AO92" s="15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4"/>
    </row>
    <row r="93" spans="10:53" s="3" customFormat="1" ht="21" customHeight="1" thickBot="1" x14ac:dyDescent="0.5">
      <c r="J93" s="24"/>
      <c r="K93" s="31" t="str">
        <f t="shared" ref="K93" si="205">IF(U93=0,"OK","NG")</f>
        <v>OK</v>
      </c>
      <c r="L93" s="71"/>
      <c r="M93" s="32"/>
      <c r="N93" s="32"/>
      <c r="O93" s="32"/>
      <c r="P93" s="32"/>
      <c r="Q93" s="32"/>
      <c r="R93" s="33"/>
      <c r="S93" s="34"/>
      <c r="T93" s="31">
        <f t="shared" ref="T93" si="206">IF($N$9-M92-T92&lt;=5,2,COUNTIF(M93:S93,"●"))</f>
        <v>2</v>
      </c>
      <c r="U93" s="31">
        <f>IF(T93&lt;2-T92,1,0)</f>
        <v>0</v>
      </c>
      <c r="V93" s="31" t="str">
        <f>TEXT(S92,"YYYY-MM")</f>
        <v>2027-03</v>
      </c>
      <c r="W93" s="31" cm="1">
        <f t="array" ref="W93">IF(V93=V92,0,SUMPRODUCT((M92:S92&gt;=$N$8)*(M92:S92 &lt;= $N$9)*(TEXT(M92:S92,"yyyy-mm")=V93)*(M93:S93 = "●")))</f>
        <v>0</v>
      </c>
      <c r="X93" s="31" cm="1">
        <f t="array" ref="X93">IF(V93=V92,0,SUMPRODUCT((M92:S92&gt;=$N$8)*(M92:S92 &lt;= $N$9)*(TEXT(M92:S92,"yyyy-mm")=V93)*(M93:S93 = "▲")))</f>
        <v>0</v>
      </c>
      <c r="Y93" s="31"/>
      <c r="Z93" s="31" t="str">
        <f t="shared" ref="Z93" si="207">IF(AJ93=0,"OK","NG")</f>
        <v>OK</v>
      </c>
      <c r="AA93" s="71"/>
      <c r="AB93" s="32"/>
      <c r="AC93" s="32"/>
      <c r="AD93" s="32"/>
      <c r="AE93" s="32"/>
      <c r="AF93" s="32"/>
      <c r="AG93" s="33"/>
      <c r="AH93" s="34"/>
      <c r="AI93" s="15">
        <f>IF($N$9-AB92-AI92&lt;=5,2,COUNTIF(AB93:AH93,"●"))</f>
        <v>2</v>
      </c>
      <c r="AJ93" s="15">
        <f>IF(AI93&lt;2-AI92,1,0)</f>
        <v>0</v>
      </c>
      <c r="AK93" s="15" t="str">
        <f>TEXT(AH92,"YYYY-MM")</f>
        <v>2027-08</v>
      </c>
      <c r="AL93" s="15" cm="1">
        <f t="array" ref="AL93">IF(AK93=AK92,0,SUMPRODUCT((AB92:AH92&gt;=$N$8)*(AB92:AH92 &lt;= $N$9)*(TEXT(AB92:AH92,"yyyy-mm")=AK93)*(AB93:AH93 = "●")))</f>
        <v>0</v>
      </c>
      <c r="AM93" s="15" cm="1">
        <f t="array" ref="AM93">IF(AK93=AK92,0,SUMPRODUCT((AB92:AH92&gt;=$N$8)*(AB92:AH92 &lt;= $N$9)*(TEXT(AB92:AH92,"yyyy-mm")=AK93)*(AB93:AH93 = "▲")))</f>
        <v>0</v>
      </c>
      <c r="AN93" s="15"/>
      <c r="AO93" s="15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4"/>
    </row>
    <row r="94" spans="10:53" s="3" customFormat="1" ht="21" customHeight="1" x14ac:dyDescent="0.45">
      <c r="J94" s="24"/>
      <c r="K94" s="31"/>
      <c r="L94" s="70">
        <v>52</v>
      </c>
      <c r="M94" s="42">
        <f>S92+1</f>
        <v>46468</v>
      </c>
      <c r="N94" s="42">
        <f t="shared" ref="N94:S94" si="208">M94+1</f>
        <v>46469</v>
      </c>
      <c r="O94" s="42">
        <f t="shared" si="208"/>
        <v>46470</v>
      </c>
      <c r="P94" s="42">
        <f t="shared" si="208"/>
        <v>46471</v>
      </c>
      <c r="Q94" s="42">
        <f t="shared" si="208"/>
        <v>46472</v>
      </c>
      <c r="R94" s="43">
        <f t="shared" si="208"/>
        <v>46473</v>
      </c>
      <c r="S94" s="44">
        <f t="shared" si="208"/>
        <v>46474</v>
      </c>
      <c r="T94" s="31">
        <f t="shared" ref="T94" si="209">COUNTIF(R95:S95,"▲")</f>
        <v>0</v>
      </c>
      <c r="U94" s="31"/>
      <c r="V94" s="31" t="str">
        <f>TEXT(M94,"YYYY-MM")</f>
        <v>2027-03</v>
      </c>
      <c r="W94" s="31" cm="1">
        <f t="array" ref="W94">SUMPRODUCT((M94:S94&gt;=$N$8)*(M94:S94 &lt;= $N$9)*(TEXT(M94:S94,"yyyy-mm")=V94)*(M95:S95 = "●"))</f>
        <v>0</v>
      </c>
      <c r="X94" s="31" cm="1">
        <f t="array" ref="X94">SUMPRODUCT((R94:S94&gt;=$N$8)*(R94:S94 &lt;= $N$9)*(TEXT(R94:S94,"yyyy-mm")=V94)*(R95:S95 = "▲"))</f>
        <v>0</v>
      </c>
      <c r="Y94" s="31"/>
      <c r="Z94" s="31"/>
      <c r="AA94" s="70">
        <v>73</v>
      </c>
      <c r="AB94" s="42">
        <f>AH90+1</f>
        <v>46608</v>
      </c>
      <c r="AC94" s="42">
        <f t="shared" ref="AC94:AH94" si="210">AB94+1</f>
        <v>46609</v>
      </c>
      <c r="AD94" s="42">
        <f t="shared" si="210"/>
        <v>46610</v>
      </c>
      <c r="AE94" s="42">
        <f t="shared" si="210"/>
        <v>46611</v>
      </c>
      <c r="AF94" s="42">
        <f t="shared" si="210"/>
        <v>46612</v>
      </c>
      <c r="AG94" s="43">
        <f t="shared" si="210"/>
        <v>46613</v>
      </c>
      <c r="AH94" s="44">
        <f t="shared" si="210"/>
        <v>46614</v>
      </c>
      <c r="AI94" s="15">
        <f>COUNTIF(AG95:AH95,"▲")</f>
        <v>0</v>
      </c>
      <c r="AJ94" s="15"/>
      <c r="AK94" s="15" t="str">
        <f>TEXT(AB94,"YYYY-MM")</f>
        <v>2027-08</v>
      </c>
      <c r="AL94" s="15" cm="1">
        <f t="array" ref="AL94">SUMPRODUCT((AB94:AH94&gt;=$N$8)*(AB94:AH94 &lt;= $N$9)*(TEXT(AB94:AH94,"yyyy-mm")=AK94)*(AB95:AH95 = "●"))</f>
        <v>0</v>
      </c>
      <c r="AM94" s="15" cm="1">
        <f t="array" ref="AM94">SUMPRODUCT((AG94:AH94&gt;=$N$8)*(AG94:AH94 &lt;= $N$9)*(TEXT(AG94:AH94,"yyyy-mm")=AK94)*(AG95:AH95 = "▲"))</f>
        <v>0</v>
      </c>
      <c r="AN94" s="15"/>
      <c r="AO94" s="2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4"/>
    </row>
    <row r="95" spans="10:53" s="3" customFormat="1" ht="21" customHeight="1" thickBot="1" x14ac:dyDescent="0.5">
      <c r="J95" s="24"/>
      <c r="K95" s="31" t="str">
        <f t="shared" ref="K95" si="211">IF(U95=0,"OK","NG")</f>
        <v>OK</v>
      </c>
      <c r="L95" s="71"/>
      <c r="M95" s="32"/>
      <c r="N95" s="32"/>
      <c r="O95" s="32"/>
      <c r="P95" s="32"/>
      <c r="Q95" s="32"/>
      <c r="R95" s="33"/>
      <c r="S95" s="34"/>
      <c r="T95" s="31">
        <f t="shared" ref="T95" si="212">IF($N$9-M94-T94&lt;=5,2,COUNTIF(M95:S95,"●"))</f>
        <v>2</v>
      </c>
      <c r="U95" s="31">
        <f>IF(T95&lt;2-T94,1,0)</f>
        <v>0</v>
      </c>
      <c r="V95" s="31" t="str">
        <f>TEXT(S94,"YYYY-MM")</f>
        <v>2027-03</v>
      </c>
      <c r="W95" s="31" cm="1">
        <f t="array" ref="W95">IF(V95=V94,0,SUMPRODUCT((M94:S94&gt;=$N$8)*(M94:S94 &lt;= $N$9)*(TEXT(M94:S94,"yyyy-mm")=V95)*(M95:S95 = "●")))</f>
        <v>0</v>
      </c>
      <c r="X95" s="31" cm="1">
        <f t="array" ref="X95">IF(V95=V94,0,SUMPRODUCT((M94:S94&gt;=$N$8)*(M94:S94 &lt;= $N$9)*(TEXT(M94:S94,"yyyy-mm")=V95)*(M95:S95 = "▲")))</f>
        <v>0</v>
      </c>
      <c r="Y95" s="31"/>
      <c r="Z95" s="31" t="str">
        <f t="shared" ref="Z95" si="213">IF(AJ95=0,"OK","NG")</f>
        <v>OK</v>
      </c>
      <c r="AA95" s="71"/>
      <c r="AB95" s="32"/>
      <c r="AC95" s="32"/>
      <c r="AD95" s="32"/>
      <c r="AE95" s="32"/>
      <c r="AF95" s="32"/>
      <c r="AG95" s="33"/>
      <c r="AH95" s="34"/>
      <c r="AI95" s="15">
        <f>IF($N$9-AB94-AI94&lt;=5,2,COUNTIF(AB95:AH95,"●"))</f>
        <v>2</v>
      </c>
      <c r="AJ95" s="15">
        <f>IF(AI95&lt;2-AI94,1,0)</f>
        <v>0</v>
      </c>
      <c r="AK95" s="15" t="str">
        <f>TEXT(AH94,"YYYY-MM")</f>
        <v>2027-08</v>
      </c>
      <c r="AL95" s="15" cm="1">
        <f t="array" ref="AL95">IF(AK95=AK94,0,SUMPRODUCT((AB94:AH94&gt;=$N$8)*(AB94:AH94 &lt;= $N$9)*(TEXT(AB94:AH94,"yyyy-mm")=AK95)*(AB95:AH95 = "●")))</f>
        <v>0</v>
      </c>
      <c r="AM95" s="15" cm="1">
        <f t="array" ref="AM95">IF(AK95=AK94,0,SUMPRODUCT((AB94:AH94&gt;=$N$8)*(AB94:AH94 &lt;= $N$9)*(TEXT(AB94:AH94,"yyyy-mm")=AK95)*(AB95:AH95 = "▲")))</f>
        <v>0</v>
      </c>
      <c r="AN95" s="15"/>
      <c r="AO95" s="2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4"/>
    </row>
    <row r="96" spans="10:53" s="3" customFormat="1" ht="21" customHeight="1" x14ac:dyDescent="0.45">
      <c r="J96" s="24"/>
      <c r="K96" s="31"/>
      <c r="L96" s="70">
        <v>53</v>
      </c>
      <c r="M96" s="42">
        <f>S94+1</f>
        <v>46475</v>
      </c>
      <c r="N96" s="42">
        <f t="shared" ref="N96:S96" si="214">M96+1</f>
        <v>46476</v>
      </c>
      <c r="O96" s="42">
        <f t="shared" si="214"/>
        <v>46477</v>
      </c>
      <c r="P96" s="42">
        <f t="shared" si="214"/>
        <v>46478</v>
      </c>
      <c r="Q96" s="42">
        <f t="shared" si="214"/>
        <v>46479</v>
      </c>
      <c r="R96" s="43">
        <f t="shared" si="214"/>
        <v>46480</v>
      </c>
      <c r="S96" s="44">
        <f t="shared" si="214"/>
        <v>46481</v>
      </c>
      <c r="T96" s="31">
        <f t="shared" ref="T96" si="215">COUNTIF(R97:S97,"▲")</f>
        <v>0</v>
      </c>
      <c r="U96" s="31"/>
      <c r="V96" s="31" t="str">
        <f>TEXT(M96,"YYYY-MM")</f>
        <v>2027-03</v>
      </c>
      <c r="W96" s="31" cm="1">
        <f t="array" ref="W96">SUMPRODUCT((M96:S96&gt;=$N$8)*(M96:S96 &lt;= $N$9)*(TEXT(M96:S96,"yyyy-mm")=V96)*(M97:S97 = "●"))</f>
        <v>0</v>
      </c>
      <c r="X96" s="31" cm="1">
        <f t="array" ref="X96">SUMPRODUCT((R96:S96&gt;=$N$8)*(R96:S96 &lt;= $N$9)*(TEXT(R96:S96,"yyyy-mm")=V96)*(R97:S97 = "▲"))</f>
        <v>0</v>
      </c>
      <c r="Y96" s="31"/>
      <c r="Z96" s="31"/>
      <c r="AA96" s="70">
        <v>74</v>
      </c>
      <c r="AB96" s="42">
        <f>AH94+1</f>
        <v>46615</v>
      </c>
      <c r="AC96" s="42">
        <f t="shared" ref="AC96:AH96" si="216">AB96+1</f>
        <v>46616</v>
      </c>
      <c r="AD96" s="42">
        <f t="shared" si="216"/>
        <v>46617</v>
      </c>
      <c r="AE96" s="42">
        <f t="shared" si="216"/>
        <v>46618</v>
      </c>
      <c r="AF96" s="42">
        <f t="shared" si="216"/>
        <v>46619</v>
      </c>
      <c r="AG96" s="43">
        <f t="shared" si="216"/>
        <v>46620</v>
      </c>
      <c r="AH96" s="44">
        <f t="shared" si="216"/>
        <v>46621</v>
      </c>
      <c r="AI96" s="15">
        <f>COUNTIF(AG97:AH97,"▲")</f>
        <v>0</v>
      </c>
      <c r="AJ96" s="15"/>
      <c r="AK96" s="15" t="str">
        <f>TEXT(AB96,"YYYY-MM")</f>
        <v>2027-08</v>
      </c>
      <c r="AL96" s="15" cm="1">
        <f t="array" ref="AL96">SUMPRODUCT((AB96:AH96&gt;=$N$8)*(AB96:AH96 &lt;= $N$9)*(TEXT(AB96:AH96,"yyyy-mm")=AK96)*(AB97:AH97 = "●"))</f>
        <v>0</v>
      </c>
      <c r="AM96" s="15" cm="1">
        <f t="array" ref="AM96">SUMPRODUCT((AG96:AH96&gt;=$N$8)*(AG96:AH96 &lt;= $N$9)*(TEXT(AG96:AH96,"yyyy-mm")=AK96)*(AG97:AH97 = "▲"))</f>
        <v>0</v>
      </c>
      <c r="AN96" s="15"/>
      <c r="AO96" s="2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4"/>
    </row>
    <row r="97" spans="10:53" s="3" customFormat="1" ht="21" customHeight="1" thickBot="1" x14ac:dyDescent="0.5">
      <c r="J97" s="24"/>
      <c r="K97" s="31" t="str">
        <f>IF(U97=0,"OK","NG")</f>
        <v>OK</v>
      </c>
      <c r="L97" s="71"/>
      <c r="M97" s="32"/>
      <c r="N97" s="32"/>
      <c r="O97" s="32"/>
      <c r="P97" s="32"/>
      <c r="Q97" s="32"/>
      <c r="R97" s="33"/>
      <c r="S97" s="34"/>
      <c r="T97" s="31">
        <f t="shared" ref="T97" si="217">IF($N$9-M96-T96&lt;=5,2,COUNTIF(M97:S97,"●"))</f>
        <v>2</v>
      </c>
      <c r="U97" s="31">
        <f>IF(T97&lt;2-T96,1,0)</f>
        <v>0</v>
      </c>
      <c r="V97" s="31" t="str">
        <f>TEXT(S96,"YYYY-MM")</f>
        <v>2027-04</v>
      </c>
      <c r="W97" s="31" cm="1">
        <f t="array" ref="W97">IF(V97=V96,0,SUMPRODUCT((M96:S96&gt;=$N$8)*(M96:S96 &lt;= $N$9)*(TEXT(M96:S96,"yyyy-mm")=V97)*(M97:S97 = "●")))</f>
        <v>0</v>
      </c>
      <c r="X97" s="31" cm="1">
        <f t="array" ref="X97">IF(V97=V96,0,SUMPRODUCT((M96:S96&gt;=$N$8)*(M96:S96 &lt;= $N$9)*(TEXT(M96:S96,"yyyy-mm")=V97)*(M97:S97 = "▲")))</f>
        <v>0</v>
      </c>
      <c r="Y97" s="31"/>
      <c r="Z97" s="31" t="str">
        <f>IF(AJ97=0,"OK","NG")</f>
        <v>OK</v>
      </c>
      <c r="AA97" s="71"/>
      <c r="AB97" s="32"/>
      <c r="AC97" s="32"/>
      <c r="AD97" s="32"/>
      <c r="AE97" s="32"/>
      <c r="AF97" s="32"/>
      <c r="AG97" s="33"/>
      <c r="AH97" s="34"/>
      <c r="AI97" s="15">
        <f>IF($N$9-AB96-AI96&lt;=5,2,COUNTIF(AB97:AH97,"●"))</f>
        <v>2</v>
      </c>
      <c r="AJ97" s="15">
        <f>IF(AI97&lt;2-AI96,1,0)</f>
        <v>0</v>
      </c>
      <c r="AK97" s="15" t="str">
        <f>TEXT(AH96,"YYYY-MM")</f>
        <v>2027-08</v>
      </c>
      <c r="AL97" s="15" cm="1">
        <f t="array" ref="AL97">IF(AK97=AK96,0,SUMPRODUCT((AB96:AH96&gt;=$N$8)*(AB96:AH96 &lt;= $N$9)*(TEXT(AB96:AH96,"yyyy-mm")=AK97)*(AB97:AH97 = "●")))</f>
        <v>0</v>
      </c>
      <c r="AM97" s="15" cm="1">
        <f t="array" ref="AM97">IF(AK97=AK96,0,SUMPRODUCT((AB96:AH96&gt;=$N$8)*(AB96:AH96 &lt;= $N$9)*(TEXT(AB96:AH96,"yyyy-mm")=AK97)*(AB97:AH97 = "▲")))</f>
        <v>0</v>
      </c>
      <c r="AN97" s="15"/>
      <c r="AO97" s="2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4"/>
    </row>
    <row r="98" spans="10:53" s="3" customFormat="1" ht="21" customHeight="1" x14ac:dyDescent="0.45">
      <c r="J98" s="24"/>
      <c r="K98" s="25"/>
      <c r="L98" s="23"/>
      <c r="M98" s="23"/>
      <c r="N98" s="23"/>
      <c r="O98" s="23"/>
      <c r="P98" s="23"/>
      <c r="Q98" s="23"/>
      <c r="R98" s="23"/>
      <c r="S98" s="23"/>
      <c r="T98" s="24"/>
      <c r="U98" s="24">
        <f>IF(SUM(U56:U97)=0,0,1)</f>
        <v>0</v>
      </c>
      <c r="V98" s="24"/>
      <c r="W98" s="24"/>
      <c r="X98" s="24"/>
      <c r="Y98" s="24"/>
      <c r="Z98" s="26"/>
      <c r="AA98" s="23"/>
      <c r="AB98" s="23"/>
      <c r="AC98" s="23"/>
      <c r="AD98" s="23"/>
      <c r="AE98" s="23"/>
      <c r="AF98" s="23"/>
      <c r="AG98" s="23"/>
      <c r="AH98" s="23"/>
      <c r="AI98" s="2"/>
      <c r="AJ98" s="2">
        <f>IF(SUM(AJ56:AJ97)=0,0,1)</f>
        <v>0</v>
      </c>
      <c r="AK98" s="2"/>
      <c r="AL98" s="2"/>
      <c r="AM98" s="2"/>
      <c r="AN98" s="2"/>
      <c r="AO98" s="2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4"/>
    </row>
    <row r="99" spans="10:53" s="3" customFormat="1" ht="21" customHeight="1" x14ac:dyDescent="0.45">
      <c r="J99" s="24"/>
      <c r="K99" s="25"/>
      <c r="L99" s="23"/>
      <c r="M99" s="23"/>
      <c r="N99" s="23"/>
      <c r="O99" s="23"/>
      <c r="P99" s="23"/>
      <c r="Q99" s="23"/>
      <c r="R99" s="23"/>
      <c r="S99" s="23"/>
      <c r="T99" s="24"/>
      <c r="U99" s="24"/>
      <c r="V99" s="24"/>
      <c r="W99" s="24"/>
      <c r="X99" s="24"/>
      <c r="Y99" s="24"/>
      <c r="Z99" s="26"/>
      <c r="AA99" s="23"/>
      <c r="AB99" s="23"/>
      <c r="AC99" s="23"/>
      <c r="AD99" s="23"/>
      <c r="AE99" s="23"/>
      <c r="AF99" s="23"/>
      <c r="AG99" s="23"/>
      <c r="AH99" s="23"/>
      <c r="AI99" s="2"/>
      <c r="AJ99" s="2"/>
      <c r="AK99" s="2"/>
      <c r="AL99" s="2"/>
      <c r="AM99" s="2"/>
      <c r="AN99" s="2"/>
      <c r="AO99" s="2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4"/>
    </row>
    <row r="100" spans="10:53" ht="24" customHeight="1" x14ac:dyDescent="0.45">
      <c r="J100" s="61" t="s">
        <v>5</v>
      </c>
      <c r="K100" s="62"/>
      <c r="L100" s="62"/>
      <c r="M100" s="19"/>
      <c r="N100" s="37"/>
      <c r="O100" s="20"/>
      <c r="P100" s="20"/>
      <c r="Q100" s="20"/>
      <c r="R100" s="20"/>
      <c r="S100" s="20"/>
      <c r="T100" s="21"/>
      <c r="U100" s="21"/>
      <c r="V100" s="21"/>
      <c r="W100" s="21"/>
      <c r="X100" s="21"/>
      <c r="Y100" s="21"/>
      <c r="Z100" s="22"/>
      <c r="AA100" s="20"/>
      <c r="AB100" s="20"/>
      <c r="AC100" s="20"/>
      <c r="AD100" s="20"/>
      <c r="AE100" s="23"/>
      <c r="AF100" s="23"/>
      <c r="AG100" s="23"/>
      <c r="AH100" s="23"/>
    </row>
    <row r="101" spans="10:53" ht="27" customHeight="1" x14ac:dyDescent="0.45">
      <c r="J101" s="17"/>
      <c r="K101" s="18"/>
      <c r="L101" s="47"/>
      <c r="M101" s="67" t="s">
        <v>38</v>
      </c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48"/>
      <c r="AH101" s="23"/>
    </row>
    <row r="102" spans="10:53" s="3" customFormat="1" ht="36" customHeight="1" thickBot="1" x14ac:dyDescent="0.5">
      <c r="J102" s="24"/>
      <c r="K102" s="25"/>
      <c r="L102" s="23"/>
      <c r="M102" s="23"/>
      <c r="N102" s="23"/>
      <c r="O102" s="23"/>
      <c r="P102" s="23"/>
      <c r="Q102" s="23"/>
      <c r="R102" s="23"/>
      <c r="S102" s="23"/>
      <c r="T102" s="24"/>
      <c r="U102" s="24"/>
      <c r="V102" s="24"/>
      <c r="W102" s="24"/>
      <c r="X102" s="24"/>
      <c r="Y102" s="24"/>
      <c r="Z102" s="26"/>
      <c r="AA102" s="23"/>
      <c r="AB102" s="23"/>
      <c r="AC102" s="23"/>
      <c r="AD102" s="23"/>
      <c r="AE102" s="23"/>
      <c r="AF102" s="23"/>
      <c r="AG102" s="23"/>
      <c r="AH102" s="23"/>
      <c r="AI102" s="2"/>
      <c r="AJ102" s="2"/>
      <c r="AK102" s="2"/>
      <c r="AL102" s="2"/>
      <c r="AM102" s="2"/>
      <c r="AN102" s="2"/>
      <c r="AO102" s="15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4"/>
    </row>
    <row r="103" spans="10:53" s="3" customFormat="1" ht="21" customHeight="1" x14ac:dyDescent="0.45">
      <c r="J103" s="24"/>
      <c r="K103" s="25"/>
      <c r="L103" s="70" t="s">
        <v>21</v>
      </c>
      <c r="M103" s="72" t="str">
        <f>"実施状況（"&amp;YEAR(M105)&amp;"年～）"</f>
        <v>実施状況（2027年～）</v>
      </c>
      <c r="N103" s="72"/>
      <c r="O103" s="72"/>
      <c r="P103" s="72"/>
      <c r="Q103" s="72"/>
      <c r="R103" s="72"/>
      <c r="S103" s="73"/>
      <c r="T103" s="24"/>
      <c r="U103" s="24"/>
      <c r="V103" s="24"/>
      <c r="W103" s="24"/>
      <c r="X103" s="24"/>
      <c r="Y103" s="24"/>
      <c r="Z103" s="26"/>
      <c r="AA103" s="70" t="s">
        <v>21</v>
      </c>
      <c r="AB103" s="72" t="str">
        <f>"実施状況（"&amp;YEAR(AB105)&amp;"年～）"</f>
        <v>実施状況（2028年～）</v>
      </c>
      <c r="AC103" s="72"/>
      <c r="AD103" s="72"/>
      <c r="AE103" s="72"/>
      <c r="AF103" s="72"/>
      <c r="AG103" s="72"/>
      <c r="AH103" s="73"/>
      <c r="AI103" s="2"/>
      <c r="AJ103" s="2"/>
      <c r="AK103" s="2"/>
      <c r="AL103" s="2"/>
      <c r="AM103" s="2"/>
      <c r="AN103" s="2"/>
      <c r="AO103" s="15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4"/>
    </row>
    <row r="104" spans="10:53" s="3" customFormat="1" ht="21" customHeight="1" thickBot="1" x14ac:dyDescent="0.5">
      <c r="J104" s="24"/>
      <c r="K104" s="24" t="s">
        <v>22</v>
      </c>
      <c r="L104" s="71"/>
      <c r="M104" s="39" t="s">
        <v>23</v>
      </c>
      <c r="N104" s="39" t="s">
        <v>24</v>
      </c>
      <c r="O104" s="39" t="s">
        <v>25</v>
      </c>
      <c r="P104" s="39" t="s">
        <v>26</v>
      </c>
      <c r="Q104" s="39" t="s">
        <v>27</v>
      </c>
      <c r="R104" s="40" t="s">
        <v>28</v>
      </c>
      <c r="S104" s="41" t="s">
        <v>29</v>
      </c>
      <c r="T104" s="31" t="s">
        <v>21</v>
      </c>
      <c r="U104" s="24" t="s">
        <v>30</v>
      </c>
      <c r="V104" s="24" t="s">
        <v>31</v>
      </c>
      <c r="W104" s="31" t="s">
        <v>0</v>
      </c>
      <c r="X104" s="24" t="s">
        <v>1</v>
      </c>
      <c r="Y104" s="24"/>
      <c r="Z104" s="24" t="s">
        <v>22</v>
      </c>
      <c r="AA104" s="71"/>
      <c r="AB104" s="39" t="s">
        <v>23</v>
      </c>
      <c r="AC104" s="39" t="s">
        <v>24</v>
      </c>
      <c r="AD104" s="39" t="s">
        <v>25</v>
      </c>
      <c r="AE104" s="39" t="s">
        <v>26</v>
      </c>
      <c r="AF104" s="39" t="s">
        <v>27</v>
      </c>
      <c r="AG104" s="40" t="s">
        <v>28</v>
      </c>
      <c r="AH104" s="41" t="s">
        <v>29</v>
      </c>
      <c r="AI104" s="15" t="s">
        <v>21</v>
      </c>
      <c r="AJ104" s="2" t="s">
        <v>30</v>
      </c>
      <c r="AK104" s="2" t="s">
        <v>31</v>
      </c>
      <c r="AL104" s="15" t="s">
        <v>0</v>
      </c>
      <c r="AM104" s="2" t="s">
        <v>1</v>
      </c>
      <c r="AN104" s="2"/>
      <c r="AO104" s="15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4"/>
    </row>
    <row r="105" spans="10:53" s="3" customFormat="1" ht="21" customHeight="1" x14ac:dyDescent="0.45">
      <c r="J105" s="24"/>
      <c r="K105" s="31"/>
      <c r="L105" s="70">
        <v>75</v>
      </c>
      <c r="M105" s="42">
        <f>AH96+1</f>
        <v>46622</v>
      </c>
      <c r="N105" s="42">
        <f t="shared" ref="N105:S105" si="218">M105+1</f>
        <v>46623</v>
      </c>
      <c r="O105" s="42">
        <f t="shared" si="218"/>
        <v>46624</v>
      </c>
      <c r="P105" s="42">
        <f t="shared" si="218"/>
        <v>46625</v>
      </c>
      <c r="Q105" s="42">
        <f t="shared" si="218"/>
        <v>46626</v>
      </c>
      <c r="R105" s="45">
        <f t="shared" si="218"/>
        <v>46627</v>
      </c>
      <c r="S105" s="46">
        <f t="shared" si="218"/>
        <v>46628</v>
      </c>
      <c r="T105" s="31">
        <f t="shared" ref="T105" si="219">COUNTIF(R106:S106,"▲")</f>
        <v>0</v>
      </c>
      <c r="U105" s="31"/>
      <c r="V105" s="31" t="str">
        <f>TEXT(M105,"YYYY-MM")</f>
        <v>2027-08</v>
      </c>
      <c r="W105" s="31" cm="1">
        <f t="array" ref="W105">SUMPRODUCT((M105:S105&gt;=$N$8)*(M105:S105 &lt;= $N$9)*(TEXT(M105:S105,"yyyy-mm")=V105)*(M106:S106 = "●"))</f>
        <v>0</v>
      </c>
      <c r="X105" s="31" cm="1">
        <f t="array" ref="X105">SUMPRODUCT((R105:S105&gt;=$N$8)*(R105:S105 &lt;= $N$9)*(TEXT(R105:S105,"yyyy-mm")=V105)*(R106:S106 = "▲"))</f>
        <v>0</v>
      </c>
      <c r="Y105" s="31"/>
      <c r="Z105" s="31"/>
      <c r="AA105" s="70">
        <v>96</v>
      </c>
      <c r="AB105" s="42">
        <f>S145+1</f>
        <v>46769</v>
      </c>
      <c r="AC105" s="42">
        <f t="shared" ref="AC105:AH105" si="220">AB105+1</f>
        <v>46770</v>
      </c>
      <c r="AD105" s="42">
        <f t="shared" si="220"/>
        <v>46771</v>
      </c>
      <c r="AE105" s="42">
        <f t="shared" si="220"/>
        <v>46772</v>
      </c>
      <c r="AF105" s="42">
        <f t="shared" si="220"/>
        <v>46773</v>
      </c>
      <c r="AG105" s="45">
        <f t="shared" si="220"/>
        <v>46774</v>
      </c>
      <c r="AH105" s="46">
        <f t="shared" si="220"/>
        <v>46775</v>
      </c>
      <c r="AI105" s="15">
        <f>COUNTIF(AG106:AH106,"▲")</f>
        <v>0</v>
      </c>
      <c r="AJ105" s="15"/>
      <c r="AK105" s="15" t="str">
        <f>TEXT(AB105,"YYYY-MM")</f>
        <v>2028-01</v>
      </c>
      <c r="AL105" s="15" cm="1">
        <f t="array" ref="AL105">SUMPRODUCT((AB105:AH105&gt;=$N$8)*(AB105:AH105 &lt;= $N$9)*(TEXT(AB105:AH105,"yyyy-mm")=AK105)*(AB106:AH106 = "●"))</f>
        <v>0</v>
      </c>
      <c r="AM105" s="15" cm="1">
        <f t="array" ref="AM105">SUMPRODUCT((AG105:AH105&gt;=$N$8)*(AG105:AH105 &lt;= $N$9)*(TEXT(AG105:AH105,"yyyy-mm")=AK105)*(AG106:AH106 = "▲"))</f>
        <v>0</v>
      </c>
      <c r="AN105" s="15"/>
      <c r="AO105" s="15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4"/>
    </row>
    <row r="106" spans="10:53" s="3" customFormat="1" ht="21" customHeight="1" thickBot="1" x14ac:dyDescent="0.5">
      <c r="J106" s="24"/>
      <c r="K106" s="31" t="str">
        <f>IF(U106=0,"OK","NG")</f>
        <v>OK</v>
      </c>
      <c r="L106" s="71"/>
      <c r="M106" s="32"/>
      <c r="N106" s="32"/>
      <c r="O106" s="32"/>
      <c r="P106" s="32"/>
      <c r="Q106" s="32"/>
      <c r="R106" s="33"/>
      <c r="S106" s="34"/>
      <c r="T106" s="31">
        <f t="shared" ref="T106" si="221">IF($N$9-M105-T105&lt;=5,2,COUNTIF(M106:S106,"●"))</f>
        <v>2</v>
      </c>
      <c r="U106" s="31">
        <f>IF(T106&lt;2-T105,1,0)</f>
        <v>0</v>
      </c>
      <c r="V106" s="31" t="str">
        <f>TEXT(S105,"YYYY-MM")</f>
        <v>2027-08</v>
      </c>
      <c r="W106" s="31" cm="1">
        <f t="array" ref="W106">IF(V106=V105,0,SUMPRODUCT((M105:S105&gt;=$N$8)*(M105:S105 &lt;= $N$9)*(TEXT(M105:S105,"yyyy-mm")=V106)*(M106:S106 = "●")))</f>
        <v>0</v>
      </c>
      <c r="X106" s="31" cm="1">
        <f t="array" ref="X106">IF(V106=V105,0,SUMPRODUCT((M105:S105&gt;=$N$8)*(M105:S105 &lt;= $N$9)*(TEXT(M105:S105,"yyyy-mm")=V106)*(M106:S106 = "▲")))</f>
        <v>0</v>
      </c>
      <c r="Y106" s="31"/>
      <c r="Z106" s="31" t="str">
        <f>IF(AJ106=0,"OK","NG")</f>
        <v>OK</v>
      </c>
      <c r="AA106" s="71"/>
      <c r="AB106" s="32"/>
      <c r="AC106" s="32"/>
      <c r="AD106" s="32"/>
      <c r="AE106" s="32"/>
      <c r="AF106" s="32"/>
      <c r="AG106" s="33"/>
      <c r="AH106" s="34"/>
      <c r="AI106" s="15">
        <f>IF($N$9-AB105-AI105&lt;=5,2,COUNTIF(AB106:AH106,"●"))</f>
        <v>2</v>
      </c>
      <c r="AJ106" s="15">
        <f>IF(AI106&lt;2-AI105,1,0)</f>
        <v>0</v>
      </c>
      <c r="AK106" s="15" t="str">
        <f>TEXT(AH105,"YYYY-MM")</f>
        <v>2028-01</v>
      </c>
      <c r="AL106" s="15" cm="1">
        <f t="array" ref="AL106">IF(AK106=AK105,0,SUMPRODUCT((AB105:AH105&gt;=$N$8)*(AB105:AH105 &lt;= $N$9)*(TEXT(AB105:AH105,"yyyy-mm")=AK106)*(AB106:AH106 = "●")))</f>
        <v>0</v>
      </c>
      <c r="AM106" s="15" cm="1">
        <f t="array" ref="AM106">IF(AK106=AK105,0,SUMPRODUCT((AB105:AH105&gt;=$N$8)*(AB105:AH105 &lt;= $N$9)*(TEXT(AB105:AH105,"yyyy-mm")=AK106)*(AB106:AH106 = "▲")))</f>
        <v>0</v>
      </c>
      <c r="AN106" s="15"/>
      <c r="AO106" s="15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4"/>
    </row>
    <row r="107" spans="10:53" s="3" customFormat="1" ht="21" customHeight="1" x14ac:dyDescent="0.45">
      <c r="J107" s="24"/>
      <c r="K107" s="31"/>
      <c r="L107" s="70">
        <v>76</v>
      </c>
      <c r="M107" s="42">
        <f>S105+1</f>
        <v>46629</v>
      </c>
      <c r="N107" s="42">
        <f t="shared" ref="N107:S107" si="222">M107+1</f>
        <v>46630</v>
      </c>
      <c r="O107" s="42">
        <f t="shared" si="222"/>
        <v>46631</v>
      </c>
      <c r="P107" s="42">
        <f t="shared" si="222"/>
        <v>46632</v>
      </c>
      <c r="Q107" s="42">
        <f t="shared" si="222"/>
        <v>46633</v>
      </c>
      <c r="R107" s="43">
        <f t="shared" si="222"/>
        <v>46634</v>
      </c>
      <c r="S107" s="44">
        <f t="shared" si="222"/>
        <v>46635</v>
      </c>
      <c r="T107" s="31">
        <f t="shared" ref="T107" si="223">COUNTIF(R108:S108,"▲")</f>
        <v>0</v>
      </c>
      <c r="U107" s="31"/>
      <c r="V107" s="31" t="str">
        <f>TEXT(M107,"YYYY-MM")</f>
        <v>2027-08</v>
      </c>
      <c r="W107" s="31" cm="1">
        <f t="array" ref="W107">SUMPRODUCT((M107:S107&gt;=$N$8)*(M107:S107 &lt;= $N$9)*(TEXT(M107:S107,"yyyy-mm")=V107)*(M108:S108 = "●"))</f>
        <v>0</v>
      </c>
      <c r="X107" s="31" cm="1">
        <f t="array" ref="X107">SUMPRODUCT((R107:S107&gt;=$N$8)*(R107:S107 &lt;= $N$9)*(TEXT(R107:S107,"yyyy-mm")=V107)*(R108:S108 = "▲"))</f>
        <v>0</v>
      </c>
      <c r="Y107" s="31"/>
      <c r="Z107" s="31"/>
      <c r="AA107" s="70">
        <v>97</v>
      </c>
      <c r="AB107" s="42">
        <f>AH105+1</f>
        <v>46776</v>
      </c>
      <c r="AC107" s="42">
        <f t="shared" ref="AC107:AH107" si="224">AB107+1</f>
        <v>46777</v>
      </c>
      <c r="AD107" s="42">
        <f t="shared" si="224"/>
        <v>46778</v>
      </c>
      <c r="AE107" s="42">
        <f t="shared" si="224"/>
        <v>46779</v>
      </c>
      <c r="AF107" s="42">
        <f t="shared" si="224"/>
        <v>46780</v>
      </c>
      <c r="AG107" s="43">
        <f t="shared" si="224"/>
        <v>46781</v>
      </c>
      <c r="AH107" s="44">
        <f t="shared" si="224"/>
        <v>46782</v>
      </c>
      <c r="AI107" s="15">
        <f>COUNTIF(AG108:AH108,"▲")</f>
        <v>0</v>
      </c>
      <c r="AJ107" s="15"/>
      <c r="AK107" s="15" t="str">
        <f>TEXT(AB107,"YYYY-MM")</f>
        <v>2028-01</v>
      </c>
      <c r="AL107" s="15" cm="1">
        <f t="array" ref="AL107">SUMPRODUCT((AB107:AH107&gt;=$N$8)*(AB107:AH107 &lt;= $N$9)*(TEXT(AB107:AH107,"yyyy-mm")=AK107)*(AB108:AH108 = "●"))</f>
        <v>0</v>
      </c>
      <c r="AM107" s="15" cm="1">
        <f t="array" ref="AM107">SUMPRODUCT((AG107:AH107&gt;=$N$8)*(AG107:AH107 &lt;= $N$9)*(TEXT(AG107:AH107,"yyyy-mm")=AK107)*(AG108:AH108 = "▲"))</f>
        <v>0</v>
      </c>
      <c r="AN107" s="15"/>
      <c r="AO107" s="15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4"/>
    </row>
    <row r="108" spans="10:53" s="3" customFormat="1" ht="21" customHeight="1" thickBot="1" x14ac:dyDescent="0.5">
      <c r="J108" s="24"/>
      <c r="K108" s="31" t="str">
        <f t="shared" ref="K108" si="225">IF(U108=0,"OK","NG")</f>
        <v>OK</v>
      </c>
      <c r="L108" s="71"/>
      <c r="M108" s="32"/>
      <c r="N108" s="32"/>
      <c r="O108" s="32"/>
      <c r="P108" s="32"/>
      <c r="Q108" s="32"/>
      <c r="R108" s="33"/>
      <c r="S108" s="34"/>
      <c r="T108" s="31">
        <f t="shared" ref="T108" si="226">IF($N$9-M107-T107&lt;=5,2,COUNTIF(M108:S108,"●"))</f>
        <v>2</v>
      </c>
      <c r="U108" s="31">
        <f>IF(T108&lt;2-T107,1,0)</f>
        <v>0</v>
      </c>
      <c r="V108" s="31" t="str">
        <f>TEXT(S107,"YYYY-MM")</f>
        <v>2027-09</v>
      </c>
      <c r="W108" s="31" cm="1">
        <f t="array" ref="W108">IF(V108=V107,0,SUMPRODUCT((M107:S107&gt;=$N$8)*(M107:S107 &lt;= $N$9)*(TEXT(M107:S107,"yyyy-mm")=V108)*(M108:S108 = "●")))</f>
        <v>0</v>
      </c>
      <c r="X108" s="31" cm="1">
        <f t="array" ref="X108">IF(V108=V107,0,SUMPRODUCT((M107:S107&gt;=$N$8)*(M107:S107 &lt;= $N$9)*(TEXT(M107:S107,"yyyy-mm")=V108)*(M108:S108 = "▲")))</f>
        <v>0</v>
      </c>
      <c r="Y108" s="31"/>
      <c r="Z108" s="31" t="str">
        <f t="shared" ref="Z108" si="227">IF(AJ108=0,"OK","NG")</f>
        <v>OK</v>
      </c>
      <c r="AA108" s="71"/>
      <c r="AB108" s="32"/>
      <c r="AC108" s="32"/>
      <c r="AD108" s="32"/>
      <c r="AE108" s="32"/>
      <c r="AF108" s="32"/>
      <c r="AG108" s="33"/>
      <c r="AH108" s="34"/>
      <c r="AI108" s="15">
        <f>IF($N$9-AB107-AI107&lt;=5,2,COUNTIF(AB108:AH108,"●"))</f>
        <v>2</v>
      </c>
      <c r="AJ108" s="15">
        <f>IF(AI108&lt;2-AI107,1,0)</f>
        <v>0</v>
      </c>
      <c r="AK108" s="15" t="str">
        <f>TEXT(AH107,"YYYY-MM")</f>
        <v>2028-01</v>
      </c>
      <c r="AL108" s="15" cm="1">
        <f t="array" ref="AL108">IF(AK108=AK107,0,SUMPRODUCT((AB107:AH107&gt;=$N$8)*(AB107:AH107 &lt;= $N$9)*(TEXT(AB107:AH107,"yyyy-mm")=AK108)*(AB108:AH108 = "●")))</f>
        <v>0</v>
      </c>
      <c r="AM108" s="15" cm="1">
        <f t="array" ref="AM108">IF(AK108=AK107,0,SUMPRODUCT((AB107:AH107&gt;=$N$8)*(AB107:AH107 &lt;= $N$9)*(TEXT(AB107:AH107,"yyyy-mm")=AK108)*(AB108:AH108 = "▲")))</f>
        <v>0</v>
      </c>
      <c r="AN108" s="15"/>
      <c r="AO108" s="15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4"/>
    </row>
    <row r="109" spans="10:53" s="3" customFormat="1" ht="21" customHeight="1" x14ac:dyDescent="0.45">
      <c r="J109" s="24"/>
      <c r="K109" s="31"/>
      <c r="L109" s="70">
        <v>77</v>
      </c>
      <c r="M109" s="42">
        <f>S107+1</f>
        <v>46636</v>
      </c>
      <c r="N109" s="42">
        <f t="shared" ref="N109:S109" si="228">M109+1</f>
        <v>46637</v>
      </c>
      <c r="O109" s="42">
        <f t="shared" si="228"/>
        <v>46638</v>
      </c>
      <c r="P109" s="42">
        <f t="shared" si="228"/>
        <v>46639</v>
      </c>
      <c r="Q109" s="42">
        <f t="shared" si="228"/>
        <v>46640</v>
      </c>
      <c r="R109" s="43">
        <f t="shared" si="228"/>
        <v>46641</v>
      </c>
      <c r="S109" s="44">
        <f t="shared" si="228"/>
        <v>46642</v>
      </c>
      <c r="T109" s="31">
        <f t="shared" ref="T109" si="229">COUNTIF(R110:S110,"▲")</f>
        <v>0</v>
      </c>
      <c r="U109" s="31"/>
      <c r="V109" s="31" t="str">
        <f>TEXT(M109,"YYYY-MM")</f>
        <v>2027-09</v>
      </c>
      <c r="W109" s="31" cm="1">
        <f t="array" ref="W109">SUMPRODUCT((M109:S109&gt;=$N$8)*(M109:S109 &lt;= $N$9)*(TEXT(M109:S109,"yyyy-mm")=V109)*(M110:S110 = "●"))</f>
        <v>0</v>
      </c>
      <c r="X109" s="31" cm="1">
        <f t="array" ref="X109">SUMPRODUCT((R109:S109&gt;=$N$8)*(R109:S109 &lt;= $N$9)*(TEXT(R109:S109,"yyyy-mm")=V109)*(R110:S110 = "▲"))</f>
        <v>0</v>
      </c>
      <c r="Y109" s="31"/>
      <c r="Z109" s="31"/>
      <c r="AA109" s="70">
        <v>98</v>
      </c>
      <c r="AB109" s="42">
        <f>AH107+1</f>
        <v>46783</v>
      </c>
      <c r="AC109" s="42">
        <f t="shared" ref="AC109:AH109" si="230">AB109+1</f>
        <v>46784</v>
      </c>
      <c r="AD109" s="42">
        <f t="shared" si="230"/>
        <v>46785</v>
      </c>
      <c r="AE109" s="42">
        <f t="shared" si="230"/>
        <v>46786</v>
      </c>
      <c r="AF109" s="42">
        <f t="shared" si="230"/>
        <v>46787</v>
      </c>
      <c r="AG109" s="43">
        <f t="shared" si="230"/>
        <v>46788</v>
      </c>
      <c r="AH109" s="44">
        <f t="shared" si="230"/>
        <v>46789</v>
      </c>
      <c r="AI109" s="15">
        <f>COUNTIF(AG110:AH110,"▲")</f>
        <v>0</v>
      </c>
      <c r="AJ109" s="15"/>
      <c r="AK109" s="15" t="str">
        <f>TEXT(AB109,"YYYY-MM")</f>
        <v>2028-01</v>
      </c>
      <c r="AL109" s="15" cm="1">
        <f t="array" ref="AL109">SUMPRODUCT((AB109:AH109&gt;=$N$8)*(AB109:AH109 &lt;= $N$9)*(TEXT(AB109:AH109,"yyyy-mm")=AK109)*(AB110:AH110 = "●"))</f>
        <v>0</v>
      </c>
      <c r="AM109" s="15" cm="1">
        <f t="array" ref="AM109">SUMPRODUCT((AG109:AH109&gt;=$N$8)*(AG109:AH109 &lt;= $N$9)*(TEXT(AG109:AH109,"yyyy-mm")=AK109)*(AG110:AH110 = "▲"))</f>
        <v>0</v>
      </c>
      <c r="AN109" s="15"/>
      <c r="AO109" s="15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4"/>
    </row>
    <row r="110" spans="10:53" s="3" customFormat="1" ht="21" customHeight="1" thickBot="1" x14ac:dyDescent="0.5">
      <c r="J110" s="24"/>
      <c r="K110" s="31" t="str">
        <f t="shared" ref="K110" si="231">IF(U110=0,"OK","NG")</f>
        <v>OK</v>
      </c>
      <c r="L110" s="71"/>
      <c r="M110" s="32"/>
      <c r="N110" s="32"/>
      <c r="O110" s="32"/>
      <c r="P110" s="32"/>
      <c r="Q110" s="32"/>
      <c r="R110" s="33"/>
      <c r="S110" s="34"/>
      <c r="T110" s="31">
        <f t="shared" ref="T110" si="232">IF($N$9-M109-T109&lt;=5,2,COUNTIF(M110:S110,"●"))</f>
        <v>2</v>
      </c>
      <c r="U110" s="31">
        <f>IF(T110&lt;2-T109,1,0)</f>
        <v>0</v>
      </c>
      <c r="V110" s="31" t="str">
        <f>TEXT(S109,"YYYY-MM")</f>
        <v>2027-09</v>
      </c>
      <c r="W110" s="31" cm="1">
        <f t="array" ref="W110">IF(V110=V109,0,SUMPRODUCT((M109:S109&gt;=$N$8)*(M109:S109 &lt;= $N$9)*(TEXT(M109:S109,"yyyy-mm")=V110)*(M110:S110 = "●")))</f>
        <v>0</v>
      </c>
      <c r="X110" s="31" cm="1">
        <f t="array" ref="X110">IF(V110=V109,0,SUMPRODUCT((M109:S109&gt;=$N$8)*(M109:S109 &lt;= $N$9)*(TEXT(M109:S109,"yyyy-mm")=V110)*(M110:S110 = "▲")))</f>
        <v>0</v>
      </c>
      <c r="Y110" s="31"/>
      <c r="Z110" s="31" t="str">
        <f t="shared" ref="Z110" si="233">IF(AJ110=0,"OK","NG")</f>
        <v>OK</v>
      </c>
      <c r="AA110" s="71"/>
      <c r="AB110" s="32"/>
      <c r="AC110" s="32"/>
      <c r="AD110" s="32"/>
      <c r="AE110" s="32"/>
      <c r="AF110" s="32"/>
      <c r="AG110" s="33"/>
      <c r="AH110" s="34"/>
      <c r="AI110" s="15">
        <f>IF($N$9-AB109-AI109&lt;=5,2,COUNTIF(AB110:AH110,"●"))</f>
        <v>2</v>
      </c>
      <c r="AJ110" s="15">
        <f>IF(AI110&lt;2-AI109,1,0)</f>
        <v>0</v>
      </c>
      <c r="AK110" s="15" t="str">
        <f>TEXT(AH109,"YYYY-MM")</f>
        <v>2028-02</v>
      </c>
      <c r="AL110" s="15" cm="1">
        <f t="array" ref="AL110">IF(AK110=AK109,0,SUMPRODUCT((AB109:AH109&gt;=$N$8)*(AB109:AH109 &lt;= $N$9)*(TEXT(AB109:AH109,"yyyy-mm")=AK110)*(AB110:AH110 = "●")))</f>
        <v>0</v>
      </c>
      <c r="AM110" s="15" cm="1">
        <f t="array" ref="AM110">IF(AK110=AK109,0,SUMPRODUCT((AB109:AH109&gt;=$N$8)*(AB109:AH109 &lt;= $N$9)*(TEXT(AB109:AH109,"yyyy-mm")=AK110)*(AB110:AH110 = "▲")))</f>
        <v>0</v>
      </c>
      <c r="AN110" s="15"/>
      <c r="AO110" s="15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4"/>
    </row>
    <row r="111" spans="10:53" s="3" customFormat="1" ht="21" customHeight="1" x14ac:dyDescent="0.45">
      <c r="J111" s="24"/>
      <c r="K111" s="31"/>
      <c r="L111" s="70">
        <v>78</v>
      </c>
      <c r="M111" s="42">
        <f>S109+1</f>
        <v>46643</v>
      </c>
      <c r="N111" s="42">
        <f t="shared" ref="N111:S111" si="234">M111+1</f>
        <v>46644</v>
      </c>
      <c r="O111" s="42">
        <f t="shared" si="234"/>
        <v>46645</v>
      </c>
      <c r="P111" s="42">
        <f t="shared" si="234"/>
        <v>46646</v>
      </c>
      <c r="Q111" s="42">
        <f t="shared" si="234"/>
        <v>46647</v>
      </c>
      <c r="R111" s="43">
        <f t="shared" si="234"/>
        <v>46648</v>
      </c>
      <c r="S111" s="44">
        <f t="shared" si="234"/>
        <v>46649</v>
      </c>
      <c r="T111" s="31">
        <f t="shared" ref="T111" si="235">COUNTIF(R112:S112,"▲")</f>
        <v>0</v>
      </c>
      <c r="U111" s="31"/>
      <c r="V111" s="31" t="str">
        <f>TEXT(M111,"YYYY-MM")</f>
        <v>2027-09</v>
      </c>
      <c r="W111" s="31" cm="1">
        <f t="array" ref="W111">SUMPRODUCT((M111:S111&gt;=$N$8)*(M111:S111 &lt;= $N$9)*(TEXT(M111:S111,"yyyy-mm")=V111)*(M112:S112 = "●"))</f>
        <v>0</v>
      </c>
      <c r="X111" s="31" cm="1">
        <f t="array" ref="X111">SUMPRODUCT((R111:S111&gt;=$N$8)*(R111:S111 &lt;= $N$9)*(TEXT(R111:S111,"yyyy-mm")=V111)*(R112:S112 = "▲"))</f>
        <v>0</v>
      </c>
      <c r="Y111" s="31"/>
      <c r="Z111" s="31"/>
      <c r="AA111" s="70">
        <v>99</v>
      </c>
      <c r="AB111" s="42">
        <f>AH109+1</f>
        <v>46790</v>
      </c>
      <c r="AC111" s="42">
        <f t="shared" ref="AC111:AH111" si="236">AB111+1</f>
        <v>46791</v>
      </c>
      <c r="AD111" s="42">
        <f t="shared" si="236"/>
        <v>46792</v>
      </c>
      <c r="AE111" s="42">
        <f t="shared" si="236"/>
        <v>46793</v>
      </c>
      <c r="AF111" s="42">
        <f t="shared" si="236"/>
        <v>46794</v>
      </c>
      <c r="AG111" s="43">
        <f t="shared" si="236"/>
        <v>46795</v>
      </c>
      <c r="AH111" s="44">
        <f t="shared" si="236"/>
        <v>46796</v>
      </c>
      <c r="AI111" s="15">
        <f>COUNTIF(AG112:AH112,"▲")</f>
        <v>0</v>
      </c>
      <c r="AJ111" s="15"/>
      <c r="AK111" s="15" t="str">
        <f>TEXT(AB111,"YYYY-MM")</f>
        <v>2028-02</v>
      </c>
      <c r="AL111" s="15" cm="1">
        <f t="array" ref="AL111">SUMPRODUCT((AB111:AH111&gt;=$N$8)*(AB111:AH111 &lt;= $N$9)*(TEXT(AB111:AH111,"yyyy-mm")=AK111)*(AB112:AH112 = "●"))</f>
        <v>0</v>
      </c>
      <c r="AM111" s="15" cm="1">
        <f t="array" ref="AM111">SUMPRODUCT((AG111:AH111&gt;=$N$8)*(AG111:AH111 &lt;= $N$9)*(TEXT(AG111:AH111,"yyyy-mm")=AK111)*(AG112:AH112 = "▲"))</f>
        <v>0</v>
      </c>
      <c r="AN111" s="15"/>
      <c r="AO111" s="15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4"/>
    </row>
    <row r="112" spans="10:53" s="3" customFormat="1" ht="21" customHeight="1" thickBot="1" x14ac:dyDescent="0.5">
      <c r="J112" s="24"/>
      <c r="K112" s="31" t="str">
        <f t="shared" ref="K112" si="237">IF(U112=0,"OK","NG")</f>
        <v>OK</v>
      </c>
      <c r="L112" s="71"/>
      <c r="M112" s="32"/>
      <c r="N112" s="32"/>
      <c r="O112" s="32"/>
      <c r="P112" s="32"/>
      <c r="Q112" s="32"/>
      <c r="R112" s="33"/>
      <c r="S112" s="34"/>
      <c r="T112" s="31">
        <f t="shared" ref="T112" si="238">IF($N$9-M111-T111&lt;=5,2,COUNTIF(M112:S112,"●"))</f>
        <v>2</v>
      </c>
      <c r="U112" s="31">
        <f>IF(T112&lt;2-T111,1,0)</f>
        <v>0</v>
      </c>
      <c r="V112" s="31" t="str">
        <f>TEXT(S111,"YYYY-MM")</f>
        <v>2027-09</v>
      </c>
      <c r="W112" s="31" cm="1">
        <f t="array" ref="W112">IF(V112=V111,0,SUMPRODUCT((M111:S111&gt;=$N$8)*(M111:S111 &lt;= $N$9)*(TEXT(M111:S111,"yyyy-mm")=V112)*(M112:S112 = "●")))</f>
        <v>0</v>
      </c>
      <c r="X112" s="31" cm="1">
        <f t="array" ref="X112">IF(V112=V111,0,SUMPRODUCT((M111:S111&gt;=$N$8)*(M111:S111 &lt;= $N$9)*(TEXT(M111:S111,"yyyy-mm")=V112)*(M112:S112 = "▲")))</f>
        <v>0</v>
      </c>
      <c r="Y112" s="31"/>
      <c r="Z112" s="31" t="str">
        <f t="shared" ref="Z112" si="239">IF(AJ112=0,"OK","NG")</f>
        <v>OK</v>
      </c>
      <c r="AA112" s="71"/>
      <c r="AB112" s="32"/>
      <c r="AC112" s="32"/>
      <c r="AD112" s="32"/>
      <c r="AE112" s="32"/>
      <c r="AF112" s="32"/>
      <c r="AG112" s="33"/>
      <c r="AH112" s="34"/>
      <c r="AI112" s="15">
        <f>IF($N$9-AB111-AI111&lt;=5,2,COUNTIF(AB112:AH112,"●"))</f>
        <v>2</v>
      </c>
      <c r="AJ112" s="15">
        <f>IF(AI112&lt;2-AI111,1,0)</f>
        <v>0</v>
      </c>
      <c r="AK112" s="15" t="str">
        <f>TEXT(AH111,"YYYY-MM")</f>
        <v>2028-02</v>
      </c>
      <c r="AL112" s="15" cm="1">
        <f t="array" ref="AL112">IF(AK112=AK111,0,SUMPRODUCT((AB111:AH111&gt;=$N$8)*(AB111:AH111 &lt;= $N$9)*(TEXT(AB111:AH111,"yyyy-mm")=AK112)*(AB112:AH112 = "●")))</f>
        <v>0</v>
      </c>
      <c r="AM112" s="15" cm="1">
        <f t="array" ref="AM112">IF(AK112=AK111,0,SUMPRODUCT((AB111:AH111&gt;=$N$8)*(AB111:AH111 &lt;= $N$9)*(TEXT(AB111:AH111,"yyyy-mm")=AK112)*(AB112:AH112 = "▲")))</f>
        <v>0</v>
      </c>
      <c r="AN112" s="15"/>
      <c r="AO112" s="15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4"/>
    </row>
    <row r="113" spans="10:53" s="3" customFormat="1" ht="21" customHeight="1" x14ac:dyDescent="0.45">
      <c r="J113" s="24"/>
      <c r="K113" s="31"/>
      <c r="L113" s="70">
        <v>79</v>
      </c>
      <c r="M113" s="42">
        <f>S111+1</f>
        <v>46650</v>
      </c>
      <c r="N113" s="42">
        <f t="shared" ref="N113:S113" si="240">M113+1</f>
        <v>46651</v>
      </c>
      <c r="O113" s="42">
        <f t="shared" si="240"/>
        <v>46652</v>
      </c>
      <c r="P113" s="42">
        <f t="shared" si="240"/>
        <v>46653</v>
      </c>
      <c r="Q113" s="42">
        <f t="shared" si="240"/>
        <v>46654</v>
      </c>
      <c r="R113" s="43">
        <f t="shared" si="240"/>
        <v>46655</v>
      </c>
      <c r="S113" s="44">
        <f t="shared" si="240"/>
        <v>46656</v>
      </c>
      <c r="T113" s="31">
        <f t="shared" ref="T113" si="241">COUNTIF(R114:S114,"▲")</f>
        <v>0</v>
      </c>
      <c r="U113" s="31"/>
      <c r="V113" s="31" t="str">
        <f>TEXT(M113,"YYYY-MM")</f>
        <v>2027-09</v>
      </c>
      <c r="W113" s="31" cm="1">
        <f t="array" ref="W113">SUMPRODUCT((M113:S113&gt;=$N$8)*(M113:S113 &lt;= $N$9)*(TEXT(M113:S113,"yyyy-mm")=V113)*(M114:S114 = "●"))</f>
        <v>0</v>
      </c>
      <c r="X113" s="31" cm="1">
        <f t="array" ref="X113">SUMPRODUCT((R113:S113&gt;=$N$8)*(R113:S113 &lt;= $N$9)*(TEXT(R113:S113,"yyyy-mm")=V113)*(R114:S114 = "▲"))</f>
        <v>0</v>
      </c>
      <c r="Y113" s="31"/>
      <c r="Z113" s="31"/>
      <c r="AA113" s="70">
        <v>100</v>
      </c>
      <c r="AB113" s="42">
        <f>AH111+1</f>
        <v>46797</v>
      </c>
      <c r="AC113" s="42">
        <f t="shared" ref="AC113:AH113" si="242">AB113+1</f>
        <v>46798</v>
      </c>
      <c r="AD113" s="42">
        <f t="shared" si="242"/>
        <v>46799</v>
      </c>
      <c r="AE113" s="42">
        <f t="shared" si="242"/>
        <v>46800</v>
      </c>
      <c r="AF113" s="42">
        <f t="shared" si="242"/>
        <v>46801</v>
      </c>
      <c r="AG113" s="43">
        <f t="shared" si="242"/>
        <v>46802</v>
      </c>
      <c r="AH113" s="44">
        <f t="shared" si="242"/>
        <v>46803</v>
      </c>
      <c r="AI113" s="15">
        <f>COUNTIF(AG114:AH114,"▲")</f>
        <v>0</v>
      </c>
      <c r="AJ113" s="15"/>
      <c r="AK113" s="15" t="str">
        <f>TEXT(AB113,"YYYY-MM")</f>
        <v>2028-02</v>
      </c>
      <c r="AL113" s="15" cm="1">
        <f t="array" ref="AL113">SUMPRODUCT((AB113:AH113&gt;=$N$8)*(AB113:AH113 &lt;= $N$9)*(TEXT(AB113:AH113,"yyyy-mm")=AK113)*(AB114:AH114 = "●"))</f>
        <v>0</v>
      </c>
      <c r="AM113" s="15" cm="1">
        <f t="array" ref="AM113">SUMPRODUCT((AG113:AH113&gt;=$N$8)*(AG113:AH113 &lt;= $N$9)*(TEXT(AG113:AH113,"yyyy-mm")=AK113)*(AG114:AH114 = "▲"))</f>
        <v>0</v>
      </c>
      <c r="AN113" s="15"/>
      <c r="AO113" s="15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4"/>
    </row>
    <row r="114" spans="10:53" s="3" customFormat="1" ht="21" customHeight="1" thickBot="1" x14ac:dyDescent="0.5">
      <c r="J114" s="24"/>
      <c r="K114" s="31" t="str">
        <f t="shared" ref="K114" si="243">IF(U114=0,"OK","NG")</f>
        <v>OK</v>
      </c>
      <c r="L114" s="71"/>
      <c r="M114" s="32"/>
      <c r="N114" s="32"/>
      <c r="O114" s="32"/>
      <c r="P114" s="32"/>
      <c r="Q114" s="32"/>
      <c r="R114" s="33"/>
      <c r="S114" s="34"/>
      <c r="T114" s="31">
        <f t="shared" ref="T114" si="244">IF($N$9-M113-T113&lt;=5,2,COUNTIF(M114:S114,"●"))</f>
        <v>2</v>
      </c>
      <c r="U114" s="31">
        <f>IF(T114&lt;2-T113,1,0)</f>
        <v>0</v>
      </c>
      <c r="V114" s="31" t="str">
        <f>TEXT(S113,"YYYY-MM")</f>
        <v>2027-09</v>
      </c>
      <c r="W114" s="31" cm="1">
        <f t="array" ref="W114">IF(V114=V113,0,SUMPRODUCT((M113:S113&gt;=$N$8)*(M113:S113 &lt;= $N$9)*(TEXT(M113:S113,"yyyy-mm")=V114)*(M114:S114 = "●")))</f>
        <v>0</v>
      </c>
      <c r="X114" s="31" cm="1">
        <f t="array" ref="X114">IF(V114=V113,0,SUMPRODUCT((M113:S113&gt;=$N$8)*(M113:S113 &lt;= $N$9)*(TEXT(M113:S113,"yyyy-mm")=V114)*(M114:S114 = "▲")))</f>
        <v>0</v>
      </c>
      <c r="Y114" s="31"/>
      <c r="Z114" s="31" t="str">
        <f t="shared" ref="Z114" si="245">IF(AJ114=0,"OK","NG")</f>
        <v>OK</v>
      </c>
      <c r="AA114" s="71"/>
      <c r="AB114" s="32"/>
      <c r="AC114" s="32"/>
      <c r="AD114" s="32"/>
      <c r="AE114" s="32"/>
      <c r="AF114" s="32"/>
      <c r="AG114" s="33"/>
      <c r="AH114" s="34"/>
      <c r="AI114" s="15">
        <f>IF($N$9-AB113-AI113&lt;=5,2,COUNTIF(AB114:AH114,"●"))</f>
        <v>2</v>
      </c>
      <c r="AJ114" s="15">
        <f>IF(AI114&lt;2-AI113,1,0)</f>
        <v>0</v>
      </c>
      <c r="AK114" s="15" t="str">
        <f>TEXT(AH113,"YYYY-MM")</f>
        <v>2028-02</v>
      </c>
      <c r="AL114" s="15" cm="1">
        <f t="array" ref="AL114">IF(AK114=AK113,0,SUMPRODUCT((AB113:AH113&gt;=$N$8)*(AB113:AH113 &lt;= $N$9)*(TEXT(AB113:AH113,"yyyy-mm")=AK114)*(AB114:AH114 = "●")))</f>
        <v>0</v>
      </c>
      <c r="AM114" s="15" cm="1">
        <f t="array" ref="AM114">IF(AK114=AK113,0,SUMPRODUCT((AB113:AH113&gt;=$N$8)*(AB113:AH113 &lt;= $N$9)*(TEXT(AB113:AH113,"yyyy-mm")=AK114)*(AB114:AH114 = "▲")))</f>
        <v>0</v>
      </c>
      <c r="AN114" s="15"/>
      <c r="AO114" s="15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4"/>
    </row>
    <row r="115" spans="10:53" s="3" customFormat="1" ht="21" customHeight="1" x14ac:dyDescent="0.45">
      <c r="J115" s="24"/>
      <c r="K115" s="31"/>
      <c r="L115" s="70">
        <v>80</v>
      </c>
      <c r="M115" s="42">
        <f>S113+1</f>
        <v>46657</v>
      </c>
      <c r="N115" s="42">
        <f t="shared" ref="N115:S115" si="246">M115+1</f>
        <v>46658</v>
      </c>
      <c r="O115" s="42">
        <f t="shared" si="246"/>
        <v>46659</v>
      </c>
      <c r="P115" s="42">
        <f t="shared" si="246"/>
        <v>46660</v>
      </c>
      <c r="Q115" s="42">
        <f t="shared" si="246"/>
        <v>46661</v>
      </c>
      <c r="R115" s="43">
        <f t="shared" si="246"/>
        <v>46662</v>
      </c>
      <c r="S115" s="44">
        <f t="shared" si="246"/>
        <v>46663</v>
      </c>
      <c r="T115" s="31">
        <f t="shared" ref="T115" si="247">COUNTIF(R116:S116,"▲")</f>
        <v>0</v>
      </c>
      <c r="U115" s="31"/>
      <c r="V115" s="31" t="str">
        <f>TEXT(M115,"YYYY-MM")</f>
        <v>2027-09</v>
      </c>
      <c r="W115" s="31" cm="1">
        <f t="array" ref="W115">SUMPRODUCT((M115:S115&gt;=$N$8)*(M115:S115 &lt;= $N$9)*(TEXT(M115:S115,"yyyy-mm")=V115)*(M116:S116 = "●"))</f>
        <v>0</v>
      </c>
      <c r="X115" s="31" cm="1">
        <f t="array" ref="X115">SUMPRODUCT((R115:S115&gt;=$N$8)*(R115:S115 &lt;= $N$9)*(TEXT(R115:S115,"yyyy-mm")=V115)*(R116:S116 = "▲"))</f>
        <v>0</v>
      </c>
      <c r="Y115" s="31"/>
      <c r="Z115" s="31"/>
      <c r="AA115" s="70">
        <v>101</v>
      </c>
      <c r="AB115" s="42">
        <f>AH113+1</f>
        <v>46804</v>
      </c>
      <c r="AC115" s="42">
        <f t="shared" ref="AC115:AH115" si="248">AB115+1</f>
        <v>46805</v>
      </c>
      <c r="AD115" s="42">
        <f t="shared" si="248"/>
        <v>46806</v>
      </c>
      <c r="AE115" s="42">
        <f t="shared" si="248"/>
        <v>46807</v>
      </c>
      <c r="AF115" s="42">
        <f t="shared" si="248"/>
        <v>46808</v>
      </c>
      <c r="AG115" s="43">
        <f t="shared" si="248"/>
        <v>46809</v>
      </c>
      <c r="AH115" s="44">
        <f t="shared" si="248"/>
        <v>46810</v>
      </c>
      <c r="AI115" s="15">
        <f>COUNTIF(AG116:AH116,"▲")</f>
        <v>0</v>
      </c>
      <c r="AJ115" s="15"/>
      <c r="AK115" s="15" t="str">
        <f>TEXT(AB115,"YYYY-MM")</f>
        <v>2028-02</v>
      </c>
      <c r="AL115" s="15" cm="1">
        <f t="array" ref="AL115">SUMPRODUCT((AB115:AH115&gt;=$N$8)*(AB115:AH115 &lt;= $N$9)*(TEXT(AB115:AH115,"yyyy-mm")=AK115)*(AB116:AH116 = "●"))</f>
        <v>0</v>
      </c>
      <c r="AM115" s="15" cm="1">
        <f t="array" ref="AM115">SUMPRODUCT((AG115:AH115&gt;=$N$8)*(AG115:AH115 &lt;= $N$9)*(TEXT(AG115:AH115,"yyyy-mm")=AK115)*(AG116:AH116 = "▲"))</f>
        <v>0</v>
      </c>
      <c r="AN115" s="15"/>
      <c r="AO115" s="15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4"/>
    </row>
    <row r="116" spans="10:53" s="3" customFormat="1" ht="21" customHeight="1" thickBot="1" x14ac:dyDescent="0.5">
      <c r="J116" s="24"/>
      <c r="K116" s="31" t="str">
        <f t="shared" ref="K116" si="249">IF(U116=0,"OK","NG")</f>
        <v>OK</v>
      </c>
      <c r="L116" s="71"/>
      <c r="M116" s="32"/>
      <c r="N116" s="32"/>
      <c r="O116" s="32"/>
      <c r="P116" s="32"/>
      <c r="Q116" s="32"/>
      <c r="R116" s="33"/>
      <c r="S116" s="34"/>
      <c r="T116" s="31">
        <f t="shared" ref="T116" si="250">IF($N$9-M115-T115&lt;=5,2,COUNTIF(M116:S116,"●"))</f>
        <v>2</v>
      </c>
      <c r="U116" s="31">
        <f>IF(T116&lt;2-T115,1,0)</f>
        <v>0</v>
      </c>
      <c r="V116" s="31" t="str">
        <f>TEXT(S115,"YYYY-MM")</f>
        <v>2027-10</v>
      </c>
      <c r="W116" s="31" cm="1">
        <f t="array" ref="W116">IF(V116=V115,0,SUMPRODUCT((M115:S115&gt;=$N$8)*(M115:S115 &lt;= $N$9)*(TEXT(M115:S115,"yyyy-mm")=V116)*(M116:S116 = "●")))</f>
        <v>0</v>
      </c>
      <c r="X116" s="31" cm="1">
        <f t="array" ref="X116">IF(V116=V115,0,SUMPRODUCT((M115:S115&gt;=$N$8)*(M115:S115 &lt;= $N$9)*(TEXT(M115:S115,"yyyy-mm")=V116)*(M116:S116 = "▲")))</f>
        <v>0</v>
      </c>
      <c r="Y116" s="31"/>
      <c r="Z116" s="31" t="str">
        <f t="shared" ref="Z116" si="251">IF(AJ116=0,"OK","NG")</f>
        <v>OK</v>
      </c>
      <c r="AA116" s="71"/>
      <c r="AB116" s="32"/>
      <c r="AC116" s="32"/>
      <c r="AD116" s="32"/>
      <c r="AE116" s="32"/>
      <c r="AF116" s="32"/>
      <c r="AG116" s="33"/>
      <c r="AH116" s="34"/>
      <c r="AI116" s="15">
        <f>IF($N$9-AB115-AI115&lt;=5,2,COUNTIF(AB116:AH116,"●"))</f>
        <v>2</v>
      </c>
      <c r="AJ116" s="15">
        <f>IF(AI116&lt;2-AI115,1,0)</f>
        <v>0</v>
      </c>
      <c r="AK116" s="15" t="str">
        <f>TEXT(AH115,"YYYY-MM")</f>
        <v>2028-02</v>
      </c>
      <c r="AL116" s="15" cm="1">
        <f t="array" ref="AL116">IF(AK116=AK115,0,SUMPRODUCT((AB115:AH115&gt;=$N$8)*(AB115:AH115 &lt;= $N$9)*(TEXT(AB115:AH115,"yyyy-mm")=AK116)*(AB116:AH116 = "●")))</f>
        <v>0</v>
      </c>
      <c r="AM116" s="15" cm="1">
        <f t="array" ref="AM116">IF(AK116=AK115,0,SUMPRODUCT((AB115:AH115&gt;=$N$8)*(AB115:AH115 &lt;= $N$9)*(TEXT(AB115:AH115,"yyyy-mm")=AK116)*(AB116:AH116 = "▲")))</f>
        <v>0</v>
      </c>
      <c r="AN116" s="15"/>
      <c r="AO116" s="15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4"/>
    </row>
    <row r="117" spans="10:53" s="3" customFormat="1" ht="21" customHeight="1" x14ac:dyDescent="0.45">
      <c r="J117" s="24"/>
      <c r="K117" s="31"/>
      <c r="L117" s="70">
        <v>81</v>
      </c>
      <c r="M117" s="42">
        <f>S115+1</f>
        <v>46664</v>
      </c>
      <c r="N117" s="42">
        <f t="shared" ref="N117:S117" si="252">M117+1</f>
        <v>46665</v>
      </c>
      <c r="O117" s="42">
        <f t="shared" si="252"/>
        <v>46666</v>
      </c>
      <c r="P117" s="42">
        <f t="shared" si="252"/>
        <v>46667</v>
      </c>
      <c r="Q117" s="42">
        <f t="shared" si="252"/>
        <v>46668</v>
      </c>
      <c r="R117" s="43">
        <f t="shared" si="252"/>
        <v>46669</v>
      </c>
      <c r="S117" s="44">
        <f t="shared" si="252"/>
        <v>46670</v>
      </c>
      <c r="T117" s="31">
        <f t="shared" ref="T117" si="253">COUNTIF(R118:S118,"▲")</f>
        <v>0</v>
      </c>
      <c r="U117" s="31"/>
      <c r="V117" s="31" t="str">
        <f>TEXT(M117,"YYYY-MM")</f>
        <v>2027-10</v>
      </c>
      <c r="W117" s="31" cm="1">
        <f t="array" ref="W117">SUMPRODUCT((M117:S117&gt;=$N$8)*(M117:S117 &lt;= $N$9)*(TEXT(M117:S117,"yyyy-mm")=V117)*(M118:S118 = "●"))</f>
        <v>0</v>
      </c>
      <c r="X117" s="31" cm="1">
        <f t="array" ref="X117">SUMPRODUCT((R117:S117&gt;=$N$8)*(R117:S117 &lt;= $N$9)*(TEXT(R117:S117,"yyyy-mm")=V117)*(R118:S118 = "▲"))</f>
        <v>0</v>
      </c>
      <c r="Y117" s="31"/>
      <c r="Z117" s="31"/>
      <c r="AA117" s="70">
        <v>102</v>
      </c>
      <c r="AB117" s="42">
        <f>AH115+1</f>
        <v>46811</v>
      </c>
      <c r="AC117" s="42">
        <f t="shared" ref="AC117:AH117" si="254">AB117+1</f>
        <v>46812</v>
      </c>
      <c r="AD117" s="42">
        <f t="shared" si="254"/>
        <v>46813</v>
      </c>
      <c r="AE117" s="42">
        <f t="shared" si="254"/>
        <v>46814</v>
      </c>
      <c r="AF117" s="42">
        <f t="shared" si="254"/>
        <v>46815</v>
      </c>
      <c r="AG117" s="43">
        <f t="shared" si="254"/>
        <v>46816</v>
      </c>
      <c r="AH117" s="44">
        <f t="shared" si="254"/>
        <v>46817</v>
      </c>
      <c r="AI117" s="15">
        <f>COUNTIF(AG118:AH118,"▲")</f>
        <v>0</v>
      </c>
      <c r="AJ117" s="15"/>
      <c r="AK117" s="15" t="str">
        <f>TEXT(AB117,"YYYY-MM")</f>
        <v>2028-02</v>
      </c>
      <c r="AL117" s="15" cm="1">
        <f t="array" ref="AL117">SUMPRODUCT((AB117:AH117&gt;=$N$8)*(AB117:AH117 &lt;= $N$9)*(TEXT(AB117:AH117,"yyyy-mm")=AK117)*(AB118:AH118 = "●"))</f>
        <v>0</v>
      </c>
      <c r="AM117" s="15" cm="1">
        <f t="array" ref="AM117">SUMPRODUCT((AG117:AH117&gt;=$N$8)*(AG117:AH117 &lt;= $N$9)*(TEXT(AG117:AH117,"yyyy-mm")=AK117)*(AG118:AH118 = "▲"))</f>
        <v>0</v>
      </c>
      <c r="AN117" s="15"/>
      <c r="AO117" s="15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4"/>
    </row>
    <row r="118" spans="10:53" s="3" customFormat="1" ht="21" customHeight="1" thickBot="1" x14ac:dyDescent="0.5">
      <c r="J118" s="24"/>
      <c r="K118" s="31" t="str">
        <f t="shared" ref="K118" si="255">IF(U118=0,"OK","NG")</f>
        <v>OK</v>
      </c>
      <c r="L118" s="71"/>
      <c r="M118" s="32"/>
      <c r="N118" s="32"/>
      <c r="O118" s="32"/>
      <c r="P118" s="32"/>
      <c r="Q118" s="32"/>
      <c r="R118" s="33"/>
      <c r="S118" s="34"/>
      <c r="T118" s="31">
        <f t="shared" ref="T118" si="256">IF($N$9-M117-T117&lt;=5,2,COUNTIF(M118:S118,"●"))</f>
        <v>2</v>
      </c>
      <c r="U118" s="31">
        <f>IF(T118&lt;2-T117,1,0)</f>
        <v>0</v>
      </c>
      <c r="V118" s="31" t="str">
        <f>TEXT(S117,"YYYY-MM")</f>
        <v>2027-10</v>
      </c>
      <c r="W118" s="31" cm="1">
        <f t="array" ref="W118">IF(V118=V117,0,SUMPRODUCT((M117:S117&gt;=$N$8)*(M117:S117 &lt;= $N$9)*(TEXT(M117:S117,"yyyy-mm")=V118)*(M118:S118 = "●")))</f>
        <v>0</v>
      </c>
      <c r="X118" s="31" cm="1">
        <f t="array" ref="X118">IF(V118=V117,0,SUMPRODUCT((M117:S117&gt;=$N$8)*(M117:S117 &lt;= $N$9)*(TEXT(M117:S117,"yyyy-mm")=V118)*(M118:S118 = "▲")))</f>
        <v>0</v>
      </c>
      <c r="Y118" s="31"/>
      <c r="Z118" s="31" t="str">
        <f t="shared" ref="Z118" si="257">IF(AJ118=0,"OK","NG")</f>
        <v>OK</v>
      </c>
      <c r="AA118" s="71"/>
      <c r="AB118" s="32"/>
      <c r="AC118" s="32"/>
      <c r="AD118" s="32"/>
      <c r="AE118" s="32"/>
      <c r="AF118" s="32"/>
      <c r="AG118" s="33"/>
      <c r="AH118" s="34"/>
      <c r="AI118" s="15">
        <f>IF($N$9-AB117-AI117&lt;=5,2,COUNTIF(AB118:AH118,"●"))</f>
        <v>2</v>
      </c>
      <c r="AJ118" s="15">
        <f>IF(AI118&lt;2-AI117,1,0)</f>
        <v>0</v>
      </c>
      <c r="AK118" s="15" t="str">
        <f>TEXT(AH117,"YYYY-MM")</f>
        <v>2028-03</v>
      </c>
      <c r="AL118" s="15" cm="1">
        <f t="array" ref="AL118">IF(AK118=AK117,0,SUMPRODUCT((AB117:AH117&gt;=$N$8)*(AB117:AH117 &lt;= $N$9)*(TEXT(AB117:AH117,"yyyy-mm")=AK118)*(AB118:AH118 = "●")))</f>
        <v>0</v>
      </c>
      <c r="AM118" s="15" cm="1">
        <f t="array" ref="AM118">IF(AK118=AK117,0,SUMPRODUCT((AB117:AH117&gt;=$N$8)*(AB117:AH117 &lt;= $N$9)*(TEXT(AB117:AH117,"yyyy-mm")=AK118)*(AB118:AH118 = "▲")))</f>
        <v>0</v>
      </c>
      <c r="AN118" s="15"/>
      <c r="AO118" s="15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4"/>
    </row>
    <row r="119" spans="10:53" s="3" customFormat="1" ht="21" customHeight="1" x14ac:dyDescent="0.45">
      <c r="J119" s="24"/>
      <c r="K119" s="31"/>
      <c r="L119" s="70">
        <v>82</v>
      </c>
      <c r="M119" s="42">
        <f>S117+1</f>
        <v>46671</v>
      </c>
      <c r="N119" s="42">
        <f t="shared" ref="N119:S119" si="258">M119+1</f>
        <v>46672</v>
      </c>
      <c r="O119" s="42">
        <f t="shared" si="258"/>
        <v>46673</v>
      </c>
      <c r="P119" s="42">
        <f t="shared" si="258"/>
        <v>46674</v>
      </c>
      <c r="Q119" s="42">
        <f t="shared" si="258"/>
        <v>46675</v>
      </c>
      <c r="R119" s="43">
        <f t="shared" si="258"/>
        <v>46676</v>
      </c>
      <c r="S119" s="44">
        <f t="shared" si="258"/>
        <v>46677</v>
      </c>
      <c r="T119" s="31">
        <f t="shared" ref="T119" si="259">COUNTIF(R120:S120,"▲")</f>
        <v>0</v>
      </c>
      <c r="U119" s="31"/>
      <c r="V119" s="31" t="str">
        <f>TEXT(M119,"YYYY-MM")</f>
        <v>2027-10</v>
      </c>
      <c r="W119" s="31" cm="1">
        <f t="array" ref="W119">SUMPRODUCT((M119:S119&gt;=$N$8)*(M119:S119 &lt;= $N$9)*(TEXT(M119:S119,"yyyy-mm")=V119)*(M120:S120 = "●"))</f>
        <v>0</v>
      </c>
      <c r="X119" s="31" cm="1">
        <f t="array" ref="X119">SUMPRODUCT((R119:S119&gt;=$N$8)*(R119:S119 &lt;= $N$9)*(TEXT(R119:S119,"yyyy-mm")=V119)*(R120:S120 = "▲"))</f>
        <v>0</v>
      </c>
      <c r="Y119" s="31"/>
      <c r="Z119" s="31"/>
      <c r="AA119" s="70">
        <v>103</v>
      </c>
      <c r="AB119" s="42">
        <f>AH117+1</f>
        <v>46818</v>
      </c>
      <c r="AC119" s="42">
        <f t="shared" ref="AC119:AH119" si="260">AB119+1</f>
        <v>46819</v>
      </c>
      <c r="AD119" s="42">
        <f t="shared" si="260"/>
        <v>46820</v>
      </c>
      <c r="AE119" s="42">
        <f t="shared" si="260"/>
        <v>46821</v>
      </c>
      <c r="AF119" s="42">
        <f t="shared" si="260"/>
        <v>46822</v>
      </c>
      <c r="AG119" s="43">
        <f t="shared" si="260"/>
        <v>46823</v>
      </c>
      <c r="AH119" s="44">
        <f t="shared" si="260"/>
        <v>46824</v>
      </c>
      <c r="AI119" s="15">
        <f>COUNTIF(AG120:AH120,"▲")</f>
        <v>0</v>
      </c>
      <c r="AJ119" s="15"/>
      <c r="AK119" s="15" t="str">
        <f>TEXT(AB119,"YYYY-MM")</f>
        <v>2028-03</v>
      </c>
      <c r="AL119" s="15" cm="1">
        <f t="array" ref="AL119">SUMPRODUCT((AB119:AH119&gt;=$N$8)*(AB119:AH119 &lt;= $N$9)*(TEXT(AB119:AH119,"yyyy-mm")=AK119)*(AB120:AH120 = "●"))</f>
        <v>0</v>
      </c>
      <c r="AM119" s="15" cm="1">
        <f t="array" ref="AM119">SUMPRODUCT((AG119:AH119&gt;=$N$8)*(AG119:AH119 &lt;= $N$9)*(TEXT(AG119:AH119,"yyyy-mm")=AK119)*(AG120:AH120 = "▲"))</f>
        <v>0</v>
      </c>
      <c r="AN119" s="15"/>
      <c r="AO119" s="15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4"/>
    </row>
    <row r="120" spans="10:53" s="3" customFormat="1" ht="21" customHeight="1" thickBot="1" x14ac:dyDescent="0.5">
      <c r="J120" s="24"/>
      <c r="K120" s="31" t="str">
        <f t="shared" ref="K120" si="261">IF(U120=0,"OK","NG")</f>
        <v>OK</v>
      </c>
      <c r="L120" s="71"/>
      <c r="M120" s="32"/>
      <c r="N120" s="32"/>
      <c r="O120" s="32"/>
      <c r="P120" s="32"/>
      <c r="Q120" s="32"/>
      <c r="R120" s="33"/>
      <c r="S120" s="34"/>
      <c r="T120" s="31">
        <f t="shared" ref="T120" si="262">IF($N$9-M119-T119&lt;=5,2,COUNTIF(M120:S120,"●"))</f>
        <v>2</v>
      </c>
      <c r="U120" s="31">
        <f>IF(T120&lt;2-T119,1,0)</f>
        <v>0</v>
      </c>
      <c r="V120" s="31" t="str">
        <f>TEXT(S119,"YYYY-MM")</f>
        <v>2027-10</v>
      </c>
      <c r="W120" s="31" cm="1">
        <f t="array" ref="W120">IF(V120=V119,0,SUMPRODUCT((M119:S119&gt;=$N$8)*(M119:S119 &lt;= $N$9)*(TEXT(M119:S119,"yyyy-mm")=V120)*(M120:S120 = "●")))</f>
        <v>0</v>
      </c>
      <c r="X120" s="31" cm="1">
        <f t="array" ref="X120">IF(V120=V119,0,SUMPRODUCT((M119:S119&gt;=$N$8)*(M119:S119 &lt;= $N$9)*(TEXT(M119:S119,"yyyy-mm")=V120)*(M120:S120 = "▲")))</f>
        <v>0</v>
      </c>
      <c r="Y120" s="31"/>
      <c r="Z120" s="31" t="str">
        <f t="shared" ref="Z120" si="263">IF(AJ120=0,"OK","NG")</f>
        <v>OK</v>
      </c>
      <c r="AA120" s="71"/>
      <c r="AB120" s="32"/>
      <c r="AC120" s="32"/>
      <c r="AD120" s="32"/>
      <c r="AE120" s="32"/>
      <c r="AF120" s="32"/>
      <c r="AG120" s="33"/>
      <c r="AH120" s="34"/>
      <c r="AI120" s="15">
        <f>IF($N$9-AB119-AI119&lt;=5,2,COUNTIF(AB120:AH120,"●"))</f>
        <v>2</v>
      </c>
      <c r="AJ120" s="15">
        <f>IF(AI120&lt;2-AI119,1,0)</f>
        <v>0</v>
      </c>
      <c r="AK120" s="15" t="str">
        <f>TEXT(AH119,"YYYY-MM")</f>
        <v>2028-03</v>
      </c>
      <c r="AL120" s="15" cm="1">
        <f t="array" ref="AL120">IF(AK120=AK119,0,SUMPRODUCT((AB119:AH119&gt;=$N$8)*(AB119:AH119 &lt;= $N$9)*(TEXT(AB119:AH119,"yyyy-mm")=AK120)*(AB120:AH120 = "●")))</f>
        <v>0</v>
      </c>
      <c r="AM120" s="15" cm="1">
        <f t="array" ref="AM120">IF(AK120=AK119,0,SUMPRODUCT((AB119:AH119&gt;=$N$8)*(AB119:AH119 &lt;= $N$9)*(TEXT(AB119:AH119,"yyyy-mm")=AK120)*(AB120:AH120 = "▲")))</f>
        <v>0</v>
      </c>
      <c r="AN120" s="15"/>
      <c r="AO120" s="15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4"/>
    </row>
    <row r="121" spans="10:53" s="3" customFormat="1" ht="21" customHeight="1" x14ac:dyDescent="0.45">
      <c r="J121" s="24"/>
      <c r="K121" s="31"/>
      <c r="L121" s="70">
        <v>83</v>
      </c>
      <c r="M121" s="42">
        <f>S119+1</f>
        <v>46678</v>
      </c>
      <c r="N121" s="42">
        <f t="shared" ref="N121:S121" si="264">M121+1</f>
        <v>46679</v>
      </c>
      <c r="O121" s="42">
        <f t="shared" si="264"/>
        <v>46680</v>
      </c>
      <c r="P121" s="42">
        <f t="shared" si="264"/>
        <v>46681</v>
      </c>
      <c r="Q121" s="42">
        <f t="shared" si="264"/>
        <v>46682</v>
      </c>
      <c r="R121" s="43">
        <f t="shared" si="264"/>
        <v>46683</v>
      </c>
      <c r="S121" s="44">
        <f t="shared" si="264"/>
        <v>46684</v>
      </c>
      <c r="T121" s="31">
        <f t="shared" ref="T121" si="265">COUNTIF(R122:S122,"▲")</f>
        <v>0</v>
      </c>
      <c r="U121" s="31"/>
      <c r="V121" s="31" t="str">
        <f>TEXT(M121,"YYYY-MM")</f>
        <v>2027-10</v>
      </c>
      <c r="W121" s="31" cm="1">
        <f t="array" ref="W121">SUMPRODUCT((M121:S121&gt;=$N$8)*(M121:S121 &lt;= $N$9)*(TEXT(M121:S121,"yyyy-mm")=V121)*(M122:S122 = "●"))</f>
        <v>0</v>
      </c>
      <c r="X121" s="31" cm="1">
        <f t="array" ref="X121">SUMPRODUCT((R121:S121&gt;=$N$8)*(R121:S121 &lt;= $N$9)*(TEXT(R121:S121,"yyyy-mm")=V121)*(R122:S122 = "▲"))</f>
        <v>0</v>
      </c>
      <c r="Y121" s="31"/>
      <c r="Z121" s="31"/>
      <c r="AA121" s="70">
        <v>104</v>
      </c>
      <c r="AB121" s="42">
        <f>AH119+1</f>
        <v>46825</v>
      </c>
      <c r="AC121" s="42">
        <f t="shared" ref="AC121:AH121" si="266">AB121+1</f>
        <v>46826</v>
      </c>
      <c r="AD121" s="42">
        <f t="shared" si="266"/>
        <v>46827</v>
      </c>
      <c r="AE121" s="42">
        <f t="shared" si="266"/>
        <v>46828</v>
      </c>
      <c r="AF121" s="42">
        <f t="shared" si="266"/>
        <v>46829</v>
      </c>
      <c r="AG121" s="43">
        <f t="shared" si="266"/>
        <v>46830</v>
      </c>
      <c r="AH121" s="44">
        <f t="shared" si="266"/>
        <v>46831</v>
      </c>
      <c r="AI121" s="15">
        <f>COUNTIF(AG122:AH122,"▲")</f>
        <v>0</v>
      </c>
      <c r="AJ121" s="15"/>
      <c r="AK121" s="15" t="str">
        <f>TEXT(AB121,"YYYY-MM")</f>
        <v>2028-03</v>
      </c>
      <c r="AL121" s="15" cm="1">
        <f t="array" ref="AL121">SUMPRODUCT((AB121:AH121&gt;=$N$8)*(AB121:AH121 &lt;= $N$9)*(TEXT(AB121:AH121,"yyyy-mm")=AK121)*(AB122:AH122 = "●"))</f>
        <v>0</v>
      </c>
      <c r="AM121" s="15" cm="1">
        <f t="array" ref="AM121">SUMPRODUCT((AG121:AH121&gt;=$N$8)*(AG121:AH121 &lt;= $N$9)*(TEXT(AG121:AH121,"yyyy-mm")=AK121)*(AG122:AH122 = "▲"))</f>
        <v>0</v>
      </c>
      <c r="AN121" s="15"/>
      <c r="AO121" s="15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4"/>
    </row>
    <row r="122" spans="10:53" s="3" customFormat="1" ht="21" customHeight="1" thickBot="1" x14ac:dyDescent="0.5">
      <c r="J122" s="24"/>
      <c r="K122" s="31" t="str">
        <f t="shared" ref="K122" si="267">IF(U122=0,"OK","NG")</f>
        <v>OK</v>
      </c>
      <c r="L122" s="71"/>
      <c r="M122" s="32"/>
      <c r="N122" s="32"/>
      <c r="O122" s="32"/>
      <c r="P122" s="32"/>
      <c r="Q122" s="32"/>
      <c r="R122" s="33"/>
      <c r="S122" s="34"/>
      <c r="T122" s="31">
        <f t="shared" ref="T122" si="268">IF($N$9-M121-T121&lt;=5,2,COUNTIF(M122:S122,"●"))</f>
        <v>2</v>
      </c>
      <c r="U122" s="31">
        <f>IF(T122&lt;2-T121,1,0)</f>
        <v>0</v>
      </c>
      <c r="V122" s="31" t="str">
        <f>TEXT(S121,"YYYY-MM")</f>
        <v>2027-10</v>
      </c>
      <c r="W122" s="31" cm="1">
        <f t="array" ref="W122">IF(V122=V121,0,SUMPRODUCT((M121:S121&gt;=$N$8)*(M121:S121 &lt;= $N$9)*(TEXT(M121:S121,"yyyy-mm")=V122)*(M122:S122 = "●")))</f>
        <v>0</v>
      </c>
      <c r="X122" s="31" cm="1">
        <f t="array" ref="X122">IF(V122=V121,0,SUMPRODUCT((M121:S121&gt;=$N$8)*(M121:S121 &lt;= $N$9)*(TEXT(M121:S121,"yyyy-mm")=V122)*(M122:S122 = "▲")))</f>
        <v>0</v>
      </c>
      <c r="Y122" s="31"/>
      <c r="Z122" s="31" t="str">
        <f t="shared" ref="Z122" si="269">IF(AJ122=0,"OK","NG")</f>
        <v>OK</v>
      </c>
      <c r="AA122" s="71"/>
      <c r="AB122" s="32"/>
      <c r="AC122" s="32"/>
      <c r="AD122" s="32"/>
      <c r="AE122" s="32"/>
      <c r="AF122" s="32"/>
      <c r="AG122" s="33"/>
      <c r="AH122" s="34"/>
      <c r="AI122" s="15">
        <f>IF($N$9-AB121-AI121&lt;=5,2,COUNTIF(AB122:AH122,"●"))</f>
        <v>2</v>
      </c>
      <c r="AJ122" s="15">
        <f>IF(AI122&lt;2-AI121,1,0)</f>
        <v>0</v>
      </c>
      <c r="AK122" s="15" t="str">
        <f>TEXT(AH121,"YYYY-MM")</f>
        <v>2028-03</v>
      </c>
      <c r="AL122" s="15" cm="1">
        <f t="array" ref="AL122">IF(AK122=AK121,0,SUMPRODUCT((AB121:AH121&gt;=$N$8)*(AB121:AH121 &lt;= $N$9)*(TEXT(AB121:AH121,"yyyy-mm")=AK122)*(AB122:AH122 = "●")))</f>
        <v>0</v>
      </c>
      <c r="AM122" s="15" cm="1">
        <f t="array" ref="AM122">IF(AK122=AK121,0,SUMPRODUCT((AB121:AH121&gt;=$N$8)*(AB121:AH121 &lt;= $N$9)*(TEXT(AB121:AH121,"yyyy-mm")=AK122)*(AB122:AH122 = "▲")))</f>
        <v>0</v>
      </c>
      <c r="AN122" s="15"/>
      <c r="AO122" s="15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4"/>
    </row>
    <row r="123" spans="10:53" s="3" customFormat="1" ht="21" customHeight="1" x14ac:dyDescent="0.45">
      <c r="J123" s="24"/>
      <c r="K123" s="31"/>
      <c r="L123" s="70">
        <v>84</v>
      </c>
      <c r="M123" s="42">
        <f>S121+1</f>
        <v>46685</v>
      </c>
      <c r="N123" s="42">
        <f t="shared" ref="N123:S123" si="270">M123+1</f>
        <v>46686</v>
      </c>
      <c r="O123" s="42">
        <f t="shared" si="270"/>
        <v>46687</v>
      </c>
      <c r="P123" s="42">
        <f t="shared" si="270"/>
        <v>46688</v>
      </c>
      <c r="Q123" s="42">
        <f t="shared" si="270"/>
        <v>46689</v>
      </c>
      <c r="R123" s="43">
        <f t="shared" si="270"/>
        <v>46690</v>
      </c>
      <c r="S123" s="44">
        <f t="shared" si="270"/>
        <v>46691</v>
      </c>
      <c r="T123" s="31">
        <f t="shared" ref="T123" si="271">COUNTIF(R124:S124,"▲")</f>
        <v>0</v>
      </c>
      <c r="U123" s="31"/>
      <c r="V123" s="31" t="str">
        <f>TEXT(M123,"YYYY-MM")</f>
        <v>2027-10</v>
      </c>
      <c r="W123" s="31" cm="1">
        <f t="array" ref="W123">SUMPRODUCT((M123:S123&gt;=$N$8)*(M123:S123 &lt;= $N$9)*(TEXT(M123:S123,"yyyy-mm")=V123)*(M124:S124 = "●"))</f>
        <v>0</v>
      </c>
      <c r="X123" s="31" cm="1">
        <f t="array" ref="X123">SUMPRODUCT((R123:S123&gt;=$N$8)*(R123:S123 &lt;= $N$9)*(TEXT(R123:S123,"yyyy-mm")=V123)*(R124:S124 = "▲"))</f>
        <v>0</v>
      </c>
      <c r="Y123" s="31"/>
      <c r="Z123" s="31"/>
      <c r="AA123" s="70">
        <v>105</v>
      </c>
      <c r="AB123" s="42">
        <f>AH121+1</f>
        <v>46832</v>
      </c>
      <c r="AC123" s="42">
        <f t="shared" ref="AC123:AH123" si="272">AB123+1</f>
        <v>46833</v>
      </c>
      <c r="AD123" s="42">
        <f t="shared" si="272"/>
        <v>46834</v>
      </c>
      <c r="AE123" s="42">
        <f t="shared" si="272"/>
        <v>46835</v>
      </c>
      <c r="AF123" s="42">
        <f t="shared" si="272"/>
        <v>46836</v>
      </c>
      <c r="AG123" s="43">
        <f t="shared" si="272"/>
        <v>46837</v>
      </c>
      <c r="AH123" s="44">
        <f t="shared" si="272"/>
        <v>46838</v>
      </c>
      <c r="AI123" s="15">
        <f>COUNTIF(AG124:AH124,"▲")</f>
        <v>0</v>
      </c>
      <c r="AJ123" s="15"/>
      <c r="AK123" s="15" t="str">
        <f>TEXT(AB123,"YYYY-MM")</f>
        <v>2028-03</v>
      </c>
      <c r="AL123" s="15" cm="1">
        <f t="array" ref="AL123">SUMPRODUCT((AB123:AH123&gt;=$N$8)*(AB123:AH123 &lt;= $N$9)*(TEXT(AB123:AH123,"yyyy-mm")=AK123)*(AB124:AH124 = "●"))</f>
        <v>0</v>
      </c>
      <c r="AM123" s="15" cm="1">
        <f t="array" ref="AM123">SUMPRODUCT((AG123:AH123&gt;=$N$8)*(AG123:AH123 &lt;= $N$9)*(TEXT(AG123:AH123,"yyyy-mm")=AK123)*(AG124:AH124 = "▲"))</f>
        <v>0</v>
      </c>
      <c r="AN123" s="15"/>
      <c r="AO123" s="15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4"/>
    </row>
    <row r="124" spans="10:53" s="3" customFormat="1" ht="21" customHeight="1" thickBot="1" x14ac:dyDescent="0.5">
      <c r="J124" s="24"/>
      <c r="K124" s="31" t="str">
        <f t="shared" ref="K124" si="273">IF(U124=0,"OK","NG")</f>
        <v>OK</v>
      </c>
      <c r="L124" s="71"/>
      <c r="M124" s="32"/>
      <c r="N124" s="32"/>
      <c r="O124" s="32"/>
      <c r="P124" s="32"/>
      <c r="Q124" s="32"/>
      <c r="R124" s="33"/>
      <c r="S124" s="34"/>
      <c r="T124" s="31">
        <f t="shared" ref="T124" si="274">IF($N$9-M123-T123&lt;=5,2,COUNTIF(M124:S124,"●"))</f>
        <v>2</v>
      </c>
      <c r="U124" s="31">
        <f>IF(T124&lt;2-T123,1,0)</f>
        <v>0</v>
      </c>
      <c r="V124" s="31" t="str">
        <f>TEXT(S123,"YYYY-MM")</f>
        <v>2027-10</v>
      </c>
      <c r="W124" s="31" cm="1">
        <f t="array" ref="W124">IF(V124=V123,0,SUMPRODUCT((M123:S123&gt;=$N$8)*(M123:S123 &lt;= $N$9)*(TEXT(M123:S123,"yyyy-mm")=V124)*(M124:S124 = "●")))</f>
        <v>0</v>
      </c>
      <c r="X124" s="31" cm="1">
        <f t="array" ref="X124">IF(V124=V123,0,SUMPRODUCT((M123:S123&gt;=$N$8)*(M123:S123 &lt;= $N$9)*(TEXT(M123:S123,"yyyy-mm")=V124)*(M124:S124 = "▲")))</f>
        <v>0</v>
      </c>
      <c r="Y124" s="31"/>
      <c r="Z124" s="31" t="str">
        <f t="shared" ref="Z124" si="275">IF(AJ124=0,"OK","NG")</f>
        <v>OK</v>
      </c>
      <c r="AA124" s="71"/>
      <c r="AB124" s="32"/>
      <c r="AC124" s="32"/>
      <c r="AD124" s="32"/>
      <c r="AE124" s="32"/>
      <c r="AF124" s="32"/>
      <c r="AG124" s="33"/>
      <c r="AH124" s="34"/>
      <c r="AI124" s="15">
        <f>IF($N$9-AB123-AI123&lt;=5,2,COUNTIF(AB124:AH124,"●"))</f>
        <v>2</v>
      </c>
      <c r="AJ124" s="15">
        <f>IF(AI124&lt;2-AI123,1,0)</f>
        <v>0</v>
      </c>
      <c r="AK124" s="15" t="str">
        <f>TEXT(AH123,"YYYY-MM")</f>
        <v>2028-03</v>
      </c>
      <c r="AL124" s="15" cm="1">
        <f t="array" ref="AL124">IF(AK124=AK123,0,SUMPRODUCT((AB123:AH123&gt;=$N$8)*(AB123:AH123 &lt;= $N$9)*(TEXT(AB123:AH123,"yyyy-mm")=AK124)*(AB124:AH124 = "●")))</f>
        <v>0</v>
      </c>
      <c r="AM124" s="15" cm="1">
        <f t="array" ref="AM124">IF(AK124=AK123,0,SUMPRODUCT((AB123:AH123&gt;=$N$8)*(AB123:AH123 &lt;= $N$9)*(TEXT(AB123:AH123,"yyyy-mm")=AK124)*(AB124:AH124 = "▲")))</f>
        <v>0</v>
      </c>
      <c r="AN124" s="15"/>
      <c r="AO124" s="15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4"/>
    </row>
    <row r="125" spans="10:53" s="3" customFormat="1" ht="21" customHeight="1" x14ac:dyDescent="0.45">
      <c r="J125" s="24"/>
      <c r="K125" s="31"/>
      <c r="L125" s="70">
        <v>85</v>
      </c>
      <c r="M125" s="42">
        <f>S123+1</f>
        <v>46692</v>
      </c>
      <c r="N125" s="42">
        <f t="shared" ref="N125:S125" si="276">M125+1</f>
        <v>46693</v>
      </c>
      <c r="O125" s="42">
        <f t="shared" si="276"/>
        <v>46694</v>
      </c>
      <c r="P125" s="42">
        <f t="shared" si="276"/>
        <v>46695</v>
      </c>
      <c r="Q125" s="42">
        <f t="shared" si="276"/>
        <v>46696</v>
      </c>
      <c r="R125" s="43">
        <f t="shared" si="276"/>
        <v>46697</v>
      </c>
      <c r="S125" s="44">
        <f t="shared" si="276"/>
        <v>46698</v>
      </c>
      <c r="T125" s="31">
        <f t="shared" ref="T125" si="277">COUNTIF(R126:S126,"▲")</f>
        <v>0</v>
      </c>
      <c r="U125" s="31"/>
      <c r="V125" s="31" t="str">
        <f>TEXT(M125,"YYYY-MM")</f>
        <v>2027-11</v>
      </c>
      <c r="W125" s="31" cm="1">
        <f t="array" ref="W125">SUMPRODUCT((M125:S125&gt;=$N$8)*(M125:S125 &lt;= $N$9)*(TEXT(M125:S125,"yyyy-mm")=V125)*(M126:S126 = "●"))</f>
        <v>0</v>
      </c>
      <c r="X125" s="31" cm="1">
        <f t="array" ref="X125">SUMPRODUCT((R125:S125&gt;=$N$8)*(R125:S125 &lt;= $N$9)*(TEXT(R125:S125,"yyyy-mm")=V125)*(R126:S126 = "▲"))</f>
        <v>0</v>
      </c>
      <c r="Y125" s="31"/>
      <c r="Z125" s="31"/>
      <c r="AA125" s="70">
        <v>106</v>
      </c>
      <c r="AB125" s="42">
        <f>AH123+1</f>
        <v>46839</v>
      </c>
      <c r="AC125" s="42">
        <f t="shared" ref="AC125:AH125" si="278">AB125+1</f>
        <v>46840</v>
      </c>
      <c r="AD125" s="42">
        <f t="shared" si="278"/>
        <v>46841</v>
      </c>
      <c r="AE125" s="42">
        <f t="shared" si="278"/>
        <v>46842</v>
      </c>
      <c r="AF125" s="42">
        <f t="shared" si="278"/>
        <v>46843</v>
      </c>
      <c r="AG125" s="43">
        <f t="shared" si="278"/>
        <v>46844</v>
      </c>
      <c r="AH125" s="44">
        <f t="shared" si="278"/>
        <v>46845</v>
      </c>
      <c r="AI125" s="15">
        <f>COUNTIF(AG126:AH126,"▲")</f>
        <v>0</v>
      </c>
      <c r="AJ125" s="15"/>
      <c r="AK125" s="15" t="str">
        <f>TEXT(AB125,"YYYY-MM")</f>
        <v>2028-03</v>
      </c>
      <c r="AL125" s="15" cm="1">
        <f t="array" ref="AL125">SUMPRODUCT((AB125:AH125&gt;=$N$8)*(AB125:AH125 &lt;= $N$9)*(TEXT(AB125:AH125,"yyyy-mm")=AK125)*(AB126:AH126 = "●"))</f>
        <v>0</v>
      </c>
      <c r="AM125" s="15" cm="1">
        <f t="array" ref="AM125">SUMPRODUCT((AG125:AH125&gt;=$N$8)*(AG125:AH125 &lt;= $N$9)*(TEXT(AG125:AH125,"yyyy-mm")=AK125)*(AG126:AH126 = "▲"))</f>
        <v>0</v>
      </c>
      <c r="AN125" s="15"/>
      <c r="AO125" s="15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4"/>
    </row>
    <row r="126" spans="10:53" s="3" customFormat="1" ht="21" customHeight="1" thickBot="1" x14ac:dyDescent="0.5">
      <c r="J126" s="24"/>
      <c r="K126" s="31" t="str">
        <f t="shared" ref="K126" si="279">IF(U126=0,"OK","NG")</f>
        <v>OK</v>
      </c>
      <c r="L126" s="71"/>
      <c r="M126" s="32"/>
      <c r="N126" s="32"/>
      <c r="O126" s="32"/>
      <c r="P126" s="32"/>
      <c r="Q126" s="32"/>
      <c r="R126" s="33"/>
      <c r="S126" s="34"/>
      <c r="T126" s="31">
        <f t="shared" ref="T126" si="280">IF($N$9-M125-T125&lt;=5,2,COUNTIF(M126:S126,"●"))</f>
        <v>2</v>
      </c>
      <c r="U126" s="31">
        <f>IF(T126&lt;2-T125,1,0)</f>
        <v>0</v>
      </c>
      <c r="V126" s="31" t="str">
        <f>TEXT(S125,"YYYY-MM")</f>
        <v>2027-11</v>
      </c>
      <c r="W126" s="31" cm="1">
        <f t="array" ref="W126">IF(V126=V125,0,SUMPRODUCT((M125:S125&gt;=$N$8)*(M125:S125 &lt;= $N$9)*(TEXT(M125:S125,"yyyy-mm")=V126)*(M126:S126 = "●")))</f>
        <v>0</v>
      </c>
      <c r="X126" s="31" cm="1">
        <f t="array" ref="X126">IF(V126=V125,0,SUMPRODUCT((M125:S125&gt;=$N$8)*(M125:S125 &lt;= $N$9)*(TEXT(M125:S125,"yyyy-mm")=V126)*(M126:S126 = "▲")))</f>
        <v>0</v>
      </c>
      <c r="Y126" s="31"/>
      <c r="Z126" s="31" t="str">
        <f t="shared" ref="Z126" si="281">IF(AJ126=0,"OK","NG")</f>
        <v>OK</v>
      </c>
      <c r="AA126" s="71"/>
      <c r="AB126" s="32"/>
      <c r="AC126" s="32"/>
      <c r="AD126" s="32"/>
      <c r="AE126" s="32"/>
      <c r="AF126" s="32"/>
      <c r="AG126" s="33"/>
      <c r="AH126" s="34"/>
      <c r="AI126" s="15">
        <f>IF($N$9-AB125-AI125&lt;=5,2,COUNTIF(AB126:AH126,"●"))</f>
        <v>2</v>
      </c>
      <c r="AJ126" s="15">
        <f>IF(AI126&lt;2-AI125,1,0)</f>
        <v>0</v>
      </c>
      <c r="AK126" s="15" t="str">
        <f>TEXT(AH125,"YYYY-MM")</f>
        <v>2028-04</v>
      </c>
      <c r="AL126" s="15" cm="1">
        <f t="array" ref="AL126">IF(AK126=AK125,0,SUMPRODUCT((AB125:AH125&gt;=$N$8)*(AB125:AH125 &lt;= $N$9)*(TEXT(AB125:AH125,"yyyy-mm")=AK126)*(AB126:AH126 = "●")))</f>
        <v>0</v>
      </c>
      <c r="AM126" s="15" cm="1">
        <f t="array" ref="AM126">IF(AK126=AK125,0,SUMPRODUCT((AB125:AH125&gt;=$N$8)*(AB125:AH125 &lt;= $N$9)*(TEXT(AB125:AH125,"yyyy-mm")=AK126)*(AB126:AH126 = "▲")))</f>
        <v>0</v>
      </c>
      <c r="AN126" s="15"/>
      <c r="AO126" s="15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4"/>
    </row>
    <row r="127" spans="10:53" s="3" customFormat="1" ht="21" customHeight="1" x14ac:dyDescent="0.45">
      <c r="J127" s="24"/>
      <c r="K127" s="31"/>
      <c r="L127" s="70">
        <v>86</v>
      </c>
      <c r="M127" s="42">
        <f>S125+1</f>
        <v>46699</v>
      </c>
      <c r="N127" s="42">
        <f t="shared" ref="N127:S127" si="282">M127+1</f>
        <v>46700</v>
      </c>
      <c r="O127" s="42">
        <f t="shared" si="282"/>
        <v>46701</v>
      </c>
      <c r="P127" s="42">
        <f t="shared" si="282"/>
        <v>46702</v>
      </c>
      <c r="Q127" s="42">
        <f t="shared" si="282"/>
        <v>46703</v>
      </c>
      <c r="R127" s="43">
        <f t="shared" si="282"/>
        <v>46704</v>
      </c>
      <c r="S127" s="44">
        <f t="shared" si="282"/>
        <v>46705</v>
      </c>
      <c r="T127" s="31">
        <f t="shared" ref="T127" si="283">COUNTIF(R128:S128,"▲")</f>
        <v>0</v>
      </c>
      <c r="U127" s="31"/>
      <c r="V127" s="31" t="str">
        <f>TEXT(M127,"YYYY-MM")</f>
        <v>2027-11</v>
      </c>
      <c r="W127" s="31" cm="1">
        <f t="array" ref="W127">SUMPRODUCT((M127:S127&gt;=$N$8)*(M127:S127 &lt;= $N$9)*(TEXT(M127:S127,"yyyy-mm")=V127)*(M128:S128 = "●"))</f>
        <v>0</v>
      </c>
      <c r="X127" s="31" cm="1">
        <f t="array" ref="X127">SUMPRODUCT((R127:S127&gt;=$N$8)*(R127:S127 &lt;= $N$9)*(TEXT(R127:S127,"yyyy-mm")=V127)*(R128:S128 = "▲"))</f>
        <v>0</v>
      </c>
      <c r="Y127" s="31"/>
      <c r="Z127" s="31"/>
      <c r="AA127" s="70">
        <v>107</v>
      </c>
      <c r="AB127" s="42">
        <f>AH125+1</f>
        <v>46846</v>
      </c>
      <c r="AC127" s="42">
        <f t="shared" ref="AC127:AH127" si="284">AB127+1</f>
        <v>46847</v>
      </c>
      <c r="AD127" s="42">
        <f t="shared" si="284"/>
        <v>46848</v>
      </c>
      <c r="AE127" s="42">
        <f t="shared" si="284"/>
        <v>46849</v>
      </c>
      <c r="AF127" s="42">
        <f t="shared" si="284"/>
        <v>46850</v>
      </c>
      <c r="AG127" s="43">
        <f t="shared" si="284"/>
        <v>46851</v>
      </c>
      <c r="AH127" s="44">
        <f t="shared" si="284"/>
        <v>46852</v>
      </c>
      <c r="AI127" s="15">
        <f>COUNTIF(AG128:AH128,"▲")</f>
        <v>0</v>
      </c>
      <c r="AJ127" s="15"/>
      <c r="AK127" s="15" t="str">
        <f>TEXT(AB127,"YYYY-MM")</f>
        <v>2028-04</v>
      </c>
      <c r="AL127" s="15" cm="1">
        <f t="array" ref="AL127">SUMPRODUCT((AB127:AH127&gt;=$N$8)*(AB127:AH127 &lt;= $N$9)*(TEXT(AB127:AH127,"yyyy-mm")=AK127)*(AB128:AH128 = "●"))</f>
        <v>0</v>
      </c>
      <c r="AM127" s="15" cm="1">
        <f t="array" ref="AM127">SUMPRODUCT((AG127:AH127&gt;=$N$8)*(AG127:AH127 &lt;= $N$9)*(TEXT(AG127:AH127,"yyyy-mm")=AK127)*(AG128:AH128 = "▲"))</f>
        <v>0</v>
      </c>
      <c r="AN127" s="15"/>
      <c r="AO127" s="15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4"/>
    </row>
    <row r="128" spans="10:53" s="3" customFormat="1" ht="21" customHeight="1" thickBot="1" x14ac:dyDescent="0.5">
      <c r="J128" s="24"/>
      <c r="K128" s="31" t="str">
        <f t="shared" ref="K128" si="285">IF(U128=0,"OK","NG")</f>
        <v>OK</v>
      </c>
      <c r="L128" s="71"/>
      <c r="M128" s="32"/>
      <c r="N128" s="32"/>
      <c r="O128" s="32"/>
      <c r="P128" s="32"/>
      <c r="Q128" s="32"/>
      <c r="R128" s="33"/>
      <c r="S128" s="34"/>
      <c r="T128" s="31">
        <f t="shared" ref="T128" si="286">IF($N$9-M127-T127&lt;=5,2,COUNTIF(M128:S128,"●"))</f>
        <v>2</v>
      </c>
      <c r="U128" s="31">
        <f>IF(T128&lt;2-T127,1,0)</f>
        <v>0</v>
      </c>
      <c r="V128" s="31" t="str">
        <f>TEXT(S127,"YYYY-MM")</f>
        <v>2027-11</v>
      </c>
      <c r="W128" s="31" cm="1">
        <f t="array" ref="W128">IF(V128=V127,0,SUMPRODUCT((M127:S127&gt;=$N$8)*(M127:S127 &lt;= $N$9)*(TEXT(M127:S127,"yyyy-mm")=V128)*(M128:S128 = "●")))</f>
        <v>0</v>
      </c>
      <c r="X128" s="31" cm="1">
        <f t="array" ref="X128">IF(V128=V127,0,SUMPRODUCT((M127:S127&gt;=$N$8)*(M127:S127 &lt;= $N$9)*(TEXT(M127:S127,"yyyy-mm")=V128)*(M128:S128 = "▲")))</f>
        <v>0</v>
      </c>
      <c r="Y128" s="31"/>
      <c r="Z128" s="31" t="str">
        <f t="shared" ref="Z128" si="287">IF(AJ128=0,"OK","NG")</f>
        <v>OK</v>
      </c>
      <c r="AA128" s="71"/>
      <c r="AB128" s="32"/>
      <c r="AC128" s="32"/>
      <c r="AD128" s="32"/>
      <c r="AE128" s="32"/>
      <c r="AF128" s="32"/>
      <c r="AG128" s="33"/>
      <c r="AH128" s="34"/>
      <c r="AI128" s="15">
        <f>IF($N$9-AB127-AI127&lt;=5,2,COUNTIF(AB128:AH128,"●"))</f>
        <v>2</v>
      </c>
      <c r="AJ128" s="15">
        <f>IF(AI128&lt;2-AI127,1,0)</f>
        <v>0</v>
      </c>
      <c r="AK128" s="15" t="str">
        <f>TEXT(AH127,"YYYY-MM")</f>
        <v>2028-04</v>
      </c>
      <c r="AL128" s="15" cm="1">
        <f t="array" ref="AL128">IF(AK128=AK127,0,SUMPRODUCT((AB127:AH127&gt;=$N$8)*(AB127:AH127 &lt;= $N$9)*(TEXT(AB127:AH127,"yyyy-mm")=AK128)*(AB128:AH128 = "●")))</f>
        <v>0</v>
      </c>
      <c r="AM128" s="15" cm="1">
        <f t="array" ref="AM128">IF(AK128=AK127,0,SUMPRODUCT((AB127:AH127&gt;=$N$8)*(AB127:AH127 &lt;= $N$9)*(TEXT(AB127:AH127,"yyyy-mm")=AK128)*(AB128:AH128 = "▲")))</f>
        <v>0</v>
      </c>
      <c r="AN128" s="15"/>
      <c r="AO128" s="15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4"/>
    </row>
    <row r="129" spans="10:53" s="3" customFormat="1" ht="21" customHeight="1" x14ac:dyDescent="0.45">
      <c r="J129" s="24"/>
      <c r="K129" s="31"/>
      <c r="L129" s="70">
        <v>87</v>
      </c>
      <c r="M129" s="42">
        <f>S127+1</f>
        <v>46706</v>
      </c>
      <c r="N129" s="42">
        <f t="shared" ref="N129:S129" si="288">M129+1</f>
        <v>46707</v>
      </c>
      <c r="O129" s="42">
        <f t="shared" si="288"/>
        <v>46708</v>
      </c>
      <c r="P129" s="42">
        <f t="shared" si="288"/>
        <v>46709</v>
      </c>
      <c r="Q129" s="42">
        <f t="shared" si="288"/>
        <v>46710</v>
      </c>
      <c r="R129" s="43">
        <f t="shared" si="288"/>
        <v>46711</v>
      </c>
      <c r="S129" s="44">
        <f t="shared" si="288"/>
        <v>46712</v>
      </c>
      <c r="T129" s="31">
        <f t="shared" ref="T129" si="289">COUNTIF(R130:S130,"▲")</f>
        <v>0</v>
      </c>
      <c r="U129" s="31"/>
      <c r="V129" s="31" t="str">
        <f>TEXT(M129,"YYYY-MM")</f>
        <v>2027-11</v>
      </c>
      <c r="W129" s="31" cm="1">
        <f t="array" ref="W129">SUMPRODUCT((M129:S129&gt;=$N$8)*(M129:S129 &lt;= $N$9)*(TEXT(M129:S129,"yyyy-mm")=V129)*(M130:S130 = "●"))</f>
        <v>0</v>
      </c>
      <c r="X129" s="31" cm="1">
        <f t="array" ref="X129">SUMPRODUCT((R129:S129&gt;=$N$8)*(R129:S129 &lt;= $N$9)*(TEXT(R129:S129,"yyyy-mm")=V129)*(R130:S130 = "▲"))</f>
        <v>0</v>
      </c>
      <c r="Y129" s="31"/>
      <c r="Z129" s="31"/>
      <c r="AA129" s="70">
        <v>108</v>
      </c>
      <c r="AB129" s="42">
        <f>AH127+1</f>
        <v>46853</v>
      </c>
      <c r="AC129" s="42">
        <f t="shared" ref="AC129:AH129" si="290">AB129+1</f>
        <v>46854</v>
      </c>
      <c r="AD129" s="42">
        <f t="shared" si="290"/>
        <v>46855</v>
      </c>
      <c r="AE129" s="42">
        <f t="shared" si="290"/>
        <v>46856</v>
      </c>
      <c r="AF129" s="42">
        <f t="shared" si="290"/>
        <v>46857</v>
      </c>
      <c r="AG129" s="43">
        <f t="shared" si="290"/>
        <v>46858</v>
      </c>
      <c r="AH129" s="44">
        <f t="shared" si="290"/>
        <v>46859</v>
      </c>
      <c r="AI129" s="15">
        <f>COUNTIF(AG130:AH130,"▲")</f>
        <v>0</v>
      </c>
      <c r="AJ129" s="15"/>
      <c r="AK129" s="15" t="str">
        <f>TEXT(AB129,"YYYY-MM")</f>
        <v>2028-04</v>
      </c>
      <c r="AL129" s="15" cm="1">
        <f t="array" ref="AL129">SUMPRODUCT((AB129:AH129&gt;=$N$8)*(AB129:AH129 &lt;= $N$9)*(TEXT(AB129:AH129,"yyyy-mm")=AK129)*(AB130:AH130 = "●"))</f>
        <v>0</v>
      </c>
      <c r="AM129" s="15" cm="1">
        <f t="array" ref="AM129">SUMPRODUCT((AG129:AH129&gt;=$N$8)*(AG129:AH129 &lt;= $N$9)*(TEXT(AG129:AH129,"yyyy-mm")=AK129)*(AG130:AH130 = "▲"))</f>
        <v>0</v>
      </c>
      <c r="AN129" s="15"/>
      <c r="AO129" s="15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4"/>
    </row>
    <row r="130" spans="10:53" s="3" customFormat="1" ht="21" customHeight="1" thickBot="1" x14ac:dyDescent="0.5">
      <c r="J130" s="24"/>
      <c r="K130" s="31" t="str">
        <f t="shared" ref="K130" si="291">IF(U130=0,"OK","NG")</f>
        <v>OK</v>
      </c>
      <c r="L130" s="71"/>
      <c r="M130" s="32"/>
      <c r="N130" s="32"/>
      <c r="O130" s="32"/>
      <c r="P130" s="32"/>
      <c r="Q130" s="32"/>
      <c r="R130" s="33"/>
      <c r="S130" s="34"/>
      <c r="T130" s="31">
        <f t="shared" ref="T130" si="292">IF($N$9-M129-T129&lt;=5,2,COUNTIF(M130:S130,"●"))</f>
        <v>2</v>
      </c>
      <c r="U130" s="31">
        <f>IF(T130&lt;2-T129,1,0)</f>
        <v>0</v>
      </c>
      <c r="V130" s="31" t="str">
        <f>TEXT(S129,"YYYY-MM")</f>
        <v>2027-11</v>
      </c>
      <c r="W130" s="31" cm="1">
        <f t="array" ref="W130">IF(V130=V129,0,SUMPRODUCT((M129:S129&gt;=$N$8)*(M129:S129 &lt;= $N$9)*(TEXT(M129:S129,"yyyy-mm")=V130)*(M130:S130 = "●")))</f>
        <v>0</v>
      </c>
      <c r="X130" s="31" cm="1">
        <f t="array" ref="X130">IF(V130=V129,0,SUMPRODUCT((M129:S129&gt;=$N$8)*(M129:S129 &lt;= $N$9)*(TEXT(M129:S129,"yyyy-mm")=V130)*(M130:S130 = "▲")))</f>
        <v>0</v>
      </c>
      <c r="Y130" s="31"/>
      <c r="Z130" s="31" t="str">
        <f t="shared" ref="Z130" si="293">IF(AJ130=0,"OK","NG")</f>
        <v>OK</v>
      </c>
      <c r="AA130" s="71"/>
      <c r="AB130" s="32"/>
      <c r="AC130" s="32"/>
      <c r="AD130" s="32"/>
      <c r="AE130" s="32"/>
      <c r="AF130" s="32"/>
      <c r="AG130" s="33"/>
      <c r="AH130" s="34"/>
      <c r="AI130" s="15">
        <f>IF($N$9-AB129-AI129&lt;=5,2,COUNTIF(AB130:AH130,"●"))</f>
        <v>2</v>
      </c>
      <c r="AJ130" s="15">
        <f>IF(AI130&lt;2-AI129,1,0)</f>
        <v>0</v>
      </c>
      <c r="AK130" s="15" t="str">
        <f>TEXT(AH129,"YYYY-MM")</f>
        <v>2028-04</v>
      </c>
      <c r="AL130" s="15" cm="1">
        <f t="array" ref="AL130">IF(AK130=AK129,0,SUMPRODUCT((AB129:AH129&gt;=$N$8)*(AB129:AH129 &lt;= $N$9)*(TEXT(AB129:AH129,"yyyy-mm")=AK130)*(AB130:AH130 = "●")))</f>
        <v>0</v>
      </c>
      <c r="AM130" s="15" cm="1">
        <f t="array" ref="AM130">IF(AK130=AK129,0,SUMPRODUCT((AB129:AH129&gt;=$N$8)*(AB129:AH129 &lt;= $N$9)*(TEXT(AB129:AH129,"yyyy-mm")=AK130)*(AB130:AH130 = "▲")))</f>
        <v>0</v>
      </c>
      <c r="AN130" s="15"/>
      <c r="AO130" s="15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4"/>
    </row>
    <row r="131" spans="10:53" s="3" customFormat="1" ht="21" customHeight="1" x14ac:dyDescent="0.45">
      <c r="J131" s="24"/>
      <c r="K131" s="31"/>
      <c r="L131" s="70">
        <v>88</v>
      </c>
      <c r="M131" s="42">
        <f>S129+1</f>
        <v>46713</v>
      </c>
      <c r="N131" s="42">
        <f t="shared" ref="N131:S131" si="294">M131+1</f>
        <v>46714</v>
      </c>
      <c r="O131" s="42">
        <f t="shared" si="294"/>
        <v>46715</v>
      </c>
      <c r="P131" s="42">
        <f t="shared" si="294"/>
        <v>46716</v>
      </c>
      <c r="Q131" s="42">
        <f t="shared" si="294"/>
        <v>46717</v>
      </c>
      <c r="R131" s="43">
        <f t="shared" si="294"/>
        <v>46718</v>
      </c>
      <c r="S131" s="44">
        <f t="shared" si="294"/>
        <v>46719</v>
      </c>
      <c r="T131" s="31">
        <f t="shared" ref="T131" si="295">COUNTIF(R132:S132,"▲")</f>
        <v>0</v>
      </c>
      <c r="U131" s="31"/>
      <c r="V131" s="31" t="str">
        <f>TEXT(M131,"YYYY-MM")</f>
        <v>2027-11</v>
      </c>
      <c r="W131" s="31" cm="1">
        <f t="array" ref="W131">SUMPRODUCT((M131:S131&gt;=$N$8)*(M131:S131 &lt;= $N$9)*(TEXT(M131:S131,"yyyy-mm")=V131)*(M132:S132 = "●"))</f>
        <v>0</v>
      </c>
      <c r="X131" s="31" cm="1">
        <f t="array" ref="X131">SUMPRODUCT((R131:S131&gt;=$N$8)*(R131:S131 &lt;= $N$9)*(TEXT(R131:S131,"yyyy-mm")=V131)*(R132:S132 = "▲"))</f>
        <v>0</v>
      </c>
      <c r="Y131" s="31"/>
      <c r="Z131" s="31"/>
      <c r="AA131" s="70">
        <v>109</v>
      </c>
      <c r="AB131" s="42">
        <f>AH129+1</f>
        <v>46860</v>
      </c>
      <c r="AC131" s="42">
        <f t="shared" ref="AC131:AH131" si="296">AB131+1</f>
        <v>46861</v>
      </c>
      <c r="AD131" s="42">
        <f t="shared" si="296"/>
        <v>46862</v>
      </c>
      <c r="AE131" s="42">
        <f t="shared" si="296"/>
        <v>46863</v>
      </c>
      <c r="AF131" s="42">
        <f t="shared" si="296"/>
        <v>46864</v>
      </c>
      <c r="AG131" s="43">
        <f t="shared" si="296"/>
        <v>46865</v>
      </c>
      <c r="AH131" s="44">
        <f t="shared" si="296"/>
        <v>46866</v>
      </c>
      <c r="AI131" s="15">
        <f>COUNTIF(AG132:AH132,"▲")</f>
        <v>0</v>
      </c>
      <c r="AJ131" s="15"/>
      <c r="AK131" s="15" t="str">
        <f>TEXT(AB131,"YYYY-MM")</f>
        <v>2028-04</v>
      </c>
      <c r="AL131" s="15" cm="1">
        <f t="array" ref="AL131">SUMPRODUCT((AB131:AH131&gt;=$N$8)*(AB131:AH131 &lt;= $N$9)*(TEXT(AB131:AH131,"yyyy-mm")=AK131)*(AB132:AH132 = "●"))</f>
        <v>0</v>
      </c>
      <c r="AM131" s="15" cm="1">
        <f t="array" ref="AM131">SUMPRODUCT((AG131:AH131&gt;=$N$8)*(AG131:AH131 &lt;= $N$9)*(TEXT(AG131:AH131,"yyyy-mm")=AK131)*(AG132:AH132 = "▲"))</f>
        <v>0</v>
      </c>
      <c r="AN131" s="15"/>
      <c r="AO131" s="15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4"/>
    </row>
    <row r="132" spans="10:53" s="3" customFormat="1" ht="21" customHeight="1" thickBot="1" x14ac:dyDescent="0.5">
      <c r="J132" s="24"/>
      <c r="K132" s="31" t="str">
        <f t="shared" ref="K132" si="297">IF(U132=0,"OK","NG")</f>
        <v>OK</v>
      </c>
      <c r="L132" s="71"/>
      <c r="M132" s="32"/>
      <c r="N132" s="32"/>
      <c r="O132" s="32"/>
      <c r="P132" s="32"/>
      <c r="Q132" s="32"/>
      <c r="R132" s="33"/>
      <c r="S132" s="34"/>
      <c r="T132" s="31">
        <f t="shared" ref="T132" si="298">IF($N$9-M131-T131&lt;=5,2,COUNTIF(M132:S132,"●"))</f>
        <v>2</v>
      </c>
      <c r="U132" s="31">
        <f>IF(T132&lt;2-T131,1,0)</f>
        <v>0</v>
      </c>
      <c r="V132" s="31" t="str">
        <f>TEXT(S131,"YYYY-MM")</f>
        <v>2027-11</v>
      </c>
      <c r="W132" s="31" cm="1">
        <f t="array" ref="W132">IF(V132=V131,0,SUMPRODUCT((M131:S131&gt;=$N$8)*(M131:S131 &lt;= $N$9)*(TEXT(M131:S131,"yyyy-mm")=V132)*(M132:S132 = "●")))</f>
        <v>0</v>
      </c>
      <c r="X132" s="31" cm="1">
        <f t="array" ref="X132">IF(V132=V131,0,SUMPRODUCT((M131:S131&gt;=$N$8)*(M131:S131 &lt;= $N$9)*(TEXT(M131:S131,"yyyy-mm")=V132)*(M132:S132 = "▲")))</f>
        <v>0</v>
      </c>
      <c r="Y132" s="31"/>
      <c r="Z132" s="31" t="str">
        <f t="shared" ref="Z132" si="299">IF(AJ132=0,"OK","NG")</f>
        <v>OK</v>
      </c>
      <c r="AA132" s="71"/>
      <c r="AB132" s="32"/>
      <c r="AC132" s="32"/>
      <c r="AD132" s="32"/>
      <c r="AE132" s="32"/>
      <c r="AF132" s="32"/>
      <c r="AG132" s="33"/>
      <c r="AH132" s="34"/>
      <c r="AI132" s="15">
        <f>IF($N$9-AB131-AI131&lt;=5,2,COUNTIF(AB132:AH132,"●"))</f>
        <v>2</v>
      </c>
      <c r="AJ132" s="15">
        <f>IF(AI132&lt;2-AI131,1,0)</f>
        <v>0</v>
      </c>
      <c r="AK132" s="15" t="str">
        <f>TEXT(AH131,"YYYY-MM")</f>
        <v>2028-04</v>
      </c>
      <c r="AL132" s="15" cm="1">
        <f t="array" ref="AL132">IF(AK132=AK131,0,SUMPRODUCT((AB131:AH131&gt;=$N$8)*(AB131:AH131 &lt;= $N$9)*(TEXT(AB131:AH131,"yyyy-mm")=AK132)*(AB132:AH132 = "●")))</f>
        <v>0</v>
      </c>
      <c r="AM132" s="15" cm="1">
        <f t="array" ref="AM132">IF(AK132=AK131,0,SUMPRODUCT((AB131:AH131&gt;=$N$8)*(AB131:AH131 &lt;= $N$9)*(TEXT(AB131:AH131,"yyyy-mm")=AK132)*(AB132:AH132 = "▲")))</f>
        <v>0</v>
      </c>
      <c r="AN132" s="15"/>
      <c r="AO132" s="15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4"/>
    </row>
    <row r="133" spans="10:53" s="3" customFormat="1" ht="21" customHeight="1" x14ac:dyDescent="0.45">
      <c r="J133" s="24"/>
      <c r="K133" s="31"/>
      <c r="L133" s="70">
        <v>89</v>
      </c>
      <c r="M133" s="42">
        <f>S131+1</f>
        <v>46720</v>
      </c>
      <c r="N133" s="42">
        <f t="shared" ref="N133:S133" si="300">M133+1</f>
        <v>46721</v>
      </c>
      <c r="O133" s="42">
        <f t="shared" si="300"/>
        <v>46722</v>
      </c>
      <c r="P133" s="42">
        <f t="shared" si="300"/>
        <v>46723</v>
      </c>
      <c r="Q133" s="42">
        <f t="shared" si="300"/>
        <v>46724</v>
      </c>
      <c r="R133" s="43">
        <f t="shared" si="300"/>
        <v>46725</v>
      </c>
      <c r="S133" s="44">
        <f t="shared" si="300"/>
        <v>46726</v>
      </c>
      <c r="T133" s="31">
        <f t="shared" ref="T133" si="301">COUNTIF(R134:S134,"▲")</f>
        <v>0</v>
      </c>
      <c r="U133" s="31"/>
      <c r="V133" s="31" t="str">
        <f>TEXT(M133,"YYYY-MM")</f>
        <v>2027-11</v>
      </c>
      <c r="W133" s="31" cm="1">
        <f t="array" ref="W133">SUMPRODUCT((M133:S133&gt;=$N$8)*(M133:S133 &lt;= $N$9)*(TEXT(M133:S133,"yyyy-mm")=V133)*(M134:S134 = "●"))</f>
        <v>0</v>
      </c>
      <c r="X133" s="31" cm="1">
        <f t="array" ref="X133">SUMPRODUCT((R133:S133&gt;=$N$8)*(R133:S133 &lt;= $N$9)*(TEXT(R133:S133,"yyyy-mm")=V133)*(R134:S134 = "▲"))</f>
        <v>0</v>
      </c>
      <c r="Y133" s="31"/>
      <c r="Z133" s="31"/>
      <c r="AA133" s="70">
        <v>110</v>
      </c>
      <c r="AB133" s="42">
        <f>AH131+1</f>
        <v>46867</v>
      </c>
      <c r="AC133" s="42">
        <f t="shared" ref="AC133:AH133" si="302">AB133+1</f>
        <v>46868</v>
      </c>
      <c r="AD133" s="42">
        <f t="shared" si="302"/>
        <v>46869</v>
      </c>
      <c r="AE133" s="42">
        <f t="shared" si="302"/>
        <v>46870</v>
      </c>
      <c r="AF133" s="42">
        <f t="shared" si="302"/>
        <v>46871</v>
      </c>
      <c r="AG133" s="43">
        <f t="shared" si="302"/>
        <v>46872</v>
      </c>
      <c r="AH133" s="44">
        <f t="shared" si="302"/>
        <v>46873</v>
      </c>
      <c r="AI133" s="15">
        <f>COUNTIF(AG134:AH134,"▲")</f>
        <v>0</v>
      </c>
      <c r="AJ133" s="15"/>
      <c r="AK133" s="15" t="str">
        <f>TEXT(AB133,"YYYY-MM")</f>
        <v>2028-04</v>
      </c>
      <c r="AL133" s="15" cm="1">
        <f t="array" ref="AL133">SUMPRODUCT((AB133:AH133&gt;=$N$8)*(AB133:AH133 &lt;= $N$9)*(TEXT(AB133:AH133,"yyyy-mm")=AK133)*(AB134:AH134 = "●"))</f>
        <v>0</v>
      </c>
      <c r="AM133" s="15" cm="1">
        <f t="array" ref="AM133">SUMPRODUCT((AG133:AH133&gt;=$N$8)*(AG133:AH133 &lt;= $N$9)*(TEXT(AG133:AH133,"yyyy-mm")=AK133)*(AG134:AH134 = "▲"))</f>
        <v>0</v>
      </c>
      <c r="AN133" s="15"/>
      <c r="AO133" s="15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4"/>
    </row>
    <row r="134" spans="10:53" s="3" customFormat="1" ht="21" customHeight="1" thickBot="1" x14ac:dyDescent="0.5">
      <c r="J134" s="24"/>
      <c r="K134" s="31" t="str">
        <f t="shared" ref="K134" si="303">IF(U134=0,"OK","NG")</f>
        <v>OK</v>
      </c>
      <c r="L134" s="71"/>
      <c r="M134" s="32"/>
      <c r="N134" s="32"/>
      <c r="O134" s="32"/>
      <c r="P134" s="32"/>
      <c r="Q134" s="32"/>
      <c r="R134" s="33"/>
      <c r="S134" s="34"/>
      <c r="T134" s="31">
        <f t="shared" ref="T134" si="304">IF($N$9-M133-T133&lt;=5,2,COUNTIF(M134:S134,"●"))</f>
        <v>2</v>
      </c>
      <c r="U134" s="31">
        <f>IF(T134&lt;2-T133,1,0)</f>
        <v>0</v>
      </c>
      <c r="V134" s="31" t="str">
        <f>TEXT(S133,"YYYY-MM")</f>
        <v>2027-12</v>
      </c>
      <c r="W134" s="31" cm="1">
        <f t="array" ref="W134">IF(V134=V133,0,SUMPRODUCT((M133:S133&gt;=$N$8)*(M133:S133 &lt;= $N$9)*(TEXT(M133:S133,"yyyy-mm")=V134)*(M134:S134 = "●")))</f>
        <v>0</v>
      </c>
      <c r="X134" s="31" cm="1">
        <f t="array" ref="X134">IF(V134=V133,0,SUMPRODUCT((M133:S133&gt;=$N$8)*(M133:S133 &lt;= $N$9)*(TEXT(M133:S133,"yyyy-mm")=V134)*(M134:S134 = "▲")))</f>
        <v>0</v>
      </c>
      <c r="Y134" s="31"/>
      <c r="Z134" s="31" t="str">
        <f t="shared" ref="Z134" si="305">IF(AJ134=0,"OK","NG")</f>
        <v>OK</v>
      </c>
      <c r="AA134" s="71"/>
      <c r="AB134" s="32"/>
      <c r="AC134" s="32"/>
      <c r="AD134" s="32"/>
      <c r="AE134" s="32"/>
      <c r="AF134" s="32"/>
      <c r="AG134" s="33"/>
      <c r="AH134" s="34"/>
      <c r="AI134" s="15">
        <f>IF($N$9-AB133-AI133&lt;=5,2,COUNTIF(AB134:AH134,"●"))</f>
        <v>2</v>
      </c>
      <c r="AJ134" s="15">
        <f>IF(AI134&lt;2-AI133,1,0)</f>
        <v>0</v>
      </c>
      <c r="AK134" s="15" t="str">
        <f>TEXT(AH133,"YYYY-MM")</f>
        <v>2028-04</v>
      </c>
      <c r="AL134" s="15" cm="1">
        <f t="array" ref="AL134">IF(AK134=AK133,0,SUMPRODUCT((AB133:AH133&gt;=$N$8)*(AB133:AH133 &lt;= $N$9)*(TEXT(AB133:AH133,"yyyy-mm")=AK134)*(AB134:AH134 = "●")))</f>
        <v>0</v>
      </c>
      <c r="AM134" s="15" cm="1">
        <f t="array" ref="AM134">IF(AK134=AK133,0,SUMPRODUCT((AB133:AH133&gt;=$N$8)*(AB133:AH133 &lt;= $N$9)*(TEXT(AB133:AH133,"yyyy-mm")=AK134)*(AB134:AH134 = "▲")))</f>
        <v>0</v>
      </c>
      <c r="AN134" s="15"/>
      <c r="AO134" s="15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4"/>
    </row>
    <row r="135" spans="10:53" s="3" customFormat="1" ht="21" customHeight="1" x14ac:dyDescent="0.45">
      <c r="J135" s="24"/>
      <c r="K135" s="31"/>
      <c r="L135" s="70">
        <v>90</v>
      </c>
      <c r="M135" s="42">
        <f>S133+1</f>
        <v>46727</v>
      </c>
      <c r="N135" s="42">
        <f t="shared" ref="N135:S135" si="306">M135+1</f>
        <v>46728</v>
      </c>
      <c r="O135" s="42">
        <f t="shared" si="306"/>
        <v>46729</v>
      </c>
      <c r="P135" s="42">
        <f t="shared" si="306"/>
        <v>46730</v>
      </c>
      <c r="Q135" s="42">
        <f t="shared" si="306"/>
        <v>46731</v>
      </c>
      <c r="R135" s="43">
        <f t="shared" si="306"/>
        <v>46732</v>
      </c>
      <c r="S135" s="44">
        <f t="shared" si="306"/>
        <v>46733</v>
      </c>
      <c r="T135" s="31">
        <f t="shared" ref="T135" si="307">COUNTIF(R136:S136,"▲")</f>
        <v>0</v>
      </c>
      <c r="U135" s="31"/>
      <c r="V135" s="31" t="str">
        <f>TEXT(M135,"YYYY-MM")</f>
        <v>2027-12</v>
      </c>
      <c r="W135" s="31" cm="1">
        <f t="array" ref="W135">SUMPRODUCT((M135:S135&gt;=$N$8)*(M135:S135 &lt;= $N$9)*(TEXT(M135:S135,"yyyy-mm")=V135)*(M136:S136 = "●"))</f>
        <v>0</v>
      </c>
      <c r="X135" s="31" cm="1">
        <f t="array" ref="X135">SUMPRODUCT((R135:S135&gt;=$N$8)*(R135:S135 &lt;= $N$9)*(TEXT(R135:S135,"yyyy-mm")=V135)*(R136:S136 = "▲"))</f>
        <v>0</v>
      </c>
      <c r="Y135" s="31"/>
      <c r="Z135" s="31"/>
      <c r="AA135" s="70">
        <v>111</v>
      </c>
      <c r="AB135" s="42">
        <f>AH133+1</f>
        <v>46874</v>
      </c>
      <c r="AC135" s="42">
        <f t="shared" ref="AC135:AH135" si="308">AB135+1</f>
        <v>46875</v>
      </c>
      <c r="AD135" s="42">
        <f t="shared" si="308"/>
        <v>46876</v>
      </c>
      <c r="AE135" s="42">
        <f t="shared" si="308"/>
        <v>46877</v>
      </c>
      <c r="AF135" s="42">
        <f t="shared" si="308"/>
        <v>46878</v>
      </c>
      <c r="AG135" s="43">
        <f t="shared" si="308"/>
        <v>46879</v>
      </c>
      <c r="AH135" s="44">
        <f t="shared" si="308"/>
        <v>46880</v>
      </c>
      <c r="AI135" s="15">
        <f>COUNTIF(AG136:AH136,"▲")</f>
        <v>0</v>
      </c>
      <c r="AJ135" s="15"/>
      <c r="AK135" s="15" t="str">
        <f>TEXT(AB135,"YYYY-MM")</f>
        <v>2028-05</v>
      </c>
      <c r="AL135" s="15" cm="1">
        <f t="array" ref="AL135">SUMPRODUCT((AB135:AH135&gt;=$N$8)*(AB135:AH135 &lt;= $N$9)*(TEXT(AB135:AH135,"yyyy-mm")=AK135)*(AB136:AH136 = "●"))</f>
        <v>0</v>
      </c>
      <c r="AM135" s="15" cm="1">
        <f t="array" ref="AM135">SUMPRODUCT((AG135:AH135&gt;=$N$8)*(AG135:AH135 &lt;= $N$9)*(TEXT(AG135:AH135,"yyyy-mm")=AK135)*(AG136:AH136 = "▲"))</f>
        <v>0</v>
      </c>
      <c r="AN135" s="15"/>
      <c r="AO135" s="15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4"/>
    </row>
    <row r="136" spans="10:53" s="3" customFormat="1" ht="21" customHeight="1" thickBot="1" x14ac:dyDescent="0.5">
      <c r="J136" s="24"/>
      <c r="K136" s="31" t="str">
        <f t="shared" ref="K136" si="309">IF(U136=0,"OK","NG")</f>
        <v>OK</v>
      </c>
      <c r="L136" s="71"/>
      <c r="M136" s="32"/>
      <c r="N136" s="32"/>
      <c r="O136" s="32"/>
      <c r="P136" s="32"/>
      <c r="Q136" s="32"/>
      <c r="R136" s="33"/>
      <c r="S136" s="34"/>
      <c r="T136" s="31">
        <f t="shared" ref="T136" si="310">IF($N$9-M135-T135&lt;=5,2,COUNTIF(M136:S136,"●"))</f>
        <v>2</v>
      </c>
      <c r="U136" s="31">
        <f>IF(T136&lt;2-T135,1,0)</f>
        <v>0</v>
      </c>
      <c r="V136" s="31" t="str">
        <f>TEXT(S135,"YYYY-MM")</f>
        <v>2027-12</v>
      </c>
      <c r="W136" s="31" cm="1">
        <f t="array" ref="W136">IF(V136=V135,0,SUMPRODUCT((M135:S135&gt;=$N$8)*(M135:S135 &lt;= $N$9)*(TEXT(M135:S135,"yyyy-mm")=V136)*(M136:S136 = "●")))</f>
        <v>0</v>
      </c>
      <c r="X136" s="31" cm="1">
        <f t="array" ref="X136">IF(V136=V135,0,SUMPRODUCT((M135:S135&gt;=$N$8)*(M135:S135 &lt;= $N$9)*(TEXT(M135:S135,"yyyy-mm")=V136)*(M136:S136 = "▲")))</f>
        <v>0</v>
      </c>
      <c r="Y136" s="31"/>
      <c r="Z136" s="31" t="str">
        <f t="shared" ref="Z136" si="311">IF(AJ136=0,"OK","NG")</f>
        <v>OK</v>
      </c>
      <c r="AA136" s="71"/>
      <c r="AB136" s="32"/>
      <c r="AC136" s="32"/>
      <c r="AD136" s="32"/>
      <c r="AE136" s="32"/>
      <c r="AF136" s="32"/>
      <c r="AG136" s="33"/>
      <c r="AH136" s="34"/>
      <c r="AI136" s="15">
        <f>IF($N$9-AB135-AI135&lt;=5,2,COUNTIF(AB136:AH136,"●"))</f>
        <v>2</v>
      </c>
      <c r="AJ136" s="15">
        <f>IF(AI136&lt;2-AI135,1,0)</f>
        <v>0</v>
      </c>
      <c r="AK136" s="15" t="str">
        <f>TEXT(AH135,"YYYY-MM")</f>
        <v>2028-05</v>
      </c>
      <c r="AL136" s="15" cm="1">
        <f t="array" ref="AL136">IF(AK136=AK135,0,SUMPRODUCT((AB135:AH135&gt;=$N$8)*(AB135:AH135 &lt;= $N$9)*(TEXT(AB135:AH135,"yyyy-mm")=AK136)*(AB136:AH136 = "●")))</f>
        <v>0</v>
      </c>
      <c r="AM136" s="15" cm="1">
        <f t="array" ref="AM136">IF(AK136=AK135,0,SUMPRODUCT((AB135:AH135&gt;=$N$8)*(AB135:AH135 &lt;= $N$9)*(TEXT(AB135:AH135,"yyyy-mm")=AK136)*(AB136:AH136 = "▲")))</f>
        <v>0</v>
      </c>
      <c r="AN136" s="15"/>
      <c r="AO136" s="15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4"/>
    </row>
    <row r="137" spans="10:53" s="3" customFormat="1" ht="21" customHeight="1" x14ac:dyDescent="0.45">
      <c r="J137" s="24"/>
      <c r="K137" s="31"/>
      <c r="L137" s="70">
        <v>91</v>
      </c>
      <c r="M137" s="42">
        <f>S135+1</f>
        <v>46734</v>
      </c>
      <c r="N137" s="42">
        <f t="shared" ref="N137:S137" si="312">M137+1</f>
        <v>46735</v>
      </c>
      <c r="O137" s="42">
        <f t="shared" si="312"/>
        <v>46736</v>
      </c>
      <c r="P137" s="42">
        <f t="shared" si="312"/>
        <v>46737</v>
      </c>
      <c r="Q137" s="42">
        <f t="shared" si="312"/>
        <v>46738</v>
      </c>
      <c r="R137" s="43">
        <f t="shared" si="312"/>
        <v>46739</v>
      </c>
      <c r="S137" s="44">
        <f t="shared" si="312"/>
        <v>46740</v>
      </c>
      <c r="T137" s="31">
        <f t="shared" ref="T137" si="313">COUNTIF(R138:S138,"▲")</f>
        <v>0</v>
      </c>
      <c r="U137" s="31"/>
      <c r="V137" s="31" t="str">
        <f>TEXT(M137,"YYYY-MM")</f>
        <v>2027-12</v>
      </c>
      <c r="W137" s="31" cm="1">
        <f t="array" ref="W137">SUMPRODUCT((M137:S137&gt;=$N$8)*(M137:S137 &lt;= $N$9)*(TEXT(M137:S137,"yyyy-mm")=V137)*(M138:S138 = "●"))</f>
        <v>0</v>
      </c>
      <c r="X137" s="31" cm="1">
        <f t="array" ref="X137">SUMPRODUCT((R137:S137&gt;=$N$8)*(R137:S137 &lt;= $N$9)*(TEXT(R137:S137,"yyyy-mm")=V137)*(R138:S138 = "▲"))</f>
        <v>0</v>
      </c>
      <c r="Y137" s="31"/>
      <c r="Z137" s="31"/>
      <c r="AA137" s="70">
        <v>112</v>
      </c>
      <c r="AB137" s="42">
        <f>AH135+1</f>
        <v>46881</v>
      </c>
      <c r="AC137" s="42">
        <f t="shared" ref="AC137:AH137" si="314">AB137+1</f>
        <v>46882</v>
      </c>
      <c r="AD137" s="42">
        <f t="shared" si="314"/>
        <v>46883</v>
      </c>
      <c r="AE137" s="42">
        <f t="shared" si="314"/>
        <v>46884</v>
      </c>
      <c r="AF137" s="42">
        <f t="shared" si="314"/>
        <v>46885</v>
      </c>
      <c r="AG137" s="43">
        <f t="shared" si="314"/>
        <v>46886</v>
      </c>
      <c r="AH137" s="44">
        <f t="shared" si="314"/>
        <v>46887</v>
      </c>
      <c r="AI137" s="15">
        <f>COUNTIF(AG138:AH138,"▲")</f>
        <v>0</v>
      </c>
      <c r="AJ137" s="15"/>
      <c r="AK137" s="15" t="str">
        <f>TEXT(AB137,"YYYY-MM")</f>
        <v>2028-05</v>
      </c>
      <c r="AL137" s="15" cm="1">
        <f t="array" ref="AL137">SUMPRODUCT((AB137:AH137&gt;=$N$8)*(AB137:AH137 &lt;= $N$9)*(TEXT(AB137:AH137,"yyyy-mm")=AK137)*(AB138:AH138 = "●"))</f>
        <v>0</v>
      </c>
      <c r="AM137" s="15" cm="1">
        <f t="array" ref="AM137">SUMPRODUCT((AG137:AH137&gt;=$N$8)*(AG137:AH137 &lt;= $N$9)*(TEXT(AG137:AH137,"yyyy-mm")=AK137)*(AG138:AH138 = "▲"))</f>
        <v>0</v>
      </c>
      <c r="AN137" s="15"/>
      <c r="AO137" s="15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4"/>
    </row>
    <row r="138" spans="10:53" s="3" customFormat="1" ht="21" customHeight="1" thickBot="1" x14ac:dyDescent="0.5">
      <c r="J138" s="24"/>
      <c r="K138" s="31" t="str">
        <f t="shared" ref="K138" si="315">IF(U138=0,"OK","NG")</f>
        <v>OK</v>
      </c>
      <c r="L138" s="71"/>
      <c r="M138" s="32"/>
      <c r="N138" s="32"/>
      <c r="O138" s="32"/>
      <c r="P138" s="32"/>
      <c r="Q138" s="32"/>
      <c r="R138" s="33"/>
      <c r="S138" s="34"/>
      <c r="T138" s="31">
        <f t="shared" ref="T138" si="316">IF($N$9-M137-T137&lt;=5,2,COUNTIF(M138:S138,"●"))</f>
        <v>2</v>
      </c>
      <c r="U138" s="31">
        <f>IF(T138&lt;2-T137,1,0)</f>
        <v>0</v>
      </c>
      <c r="V138" s="31" t="str">
        <f>TEXT(S137,"YYYY-MM")</f>
        <v>2027-12</v>
      </c>
      <c r="W138" s="31" cm="1">
        <f t="array" ref="W138">IF(V138=V137,0,SUMPRODUCT((M137:S137&gt;=$N$8)*(M137:S137 &lt;= $N$9)*(TEXT(M137:S137,"yyyy-mm")=V138)*(M138:S138 = "●")))</f>
        <v>0</v>
      </c>
      <c r="X138" s="31" cm="1">
        <f t="array" ref="X138">IF(V138=V137,0,SUMPRODUCT((M137:S137&gt;=$N$8)*(M137:S137 &lt;= $N$9)*(TEXT(M137:S137,"yyyy-mm")=V138)*(M138:S138 = "▲")))</f>
        <v>0</v>
      </c>
      <c r="Y138" s="31"/>
      <c r="Z138" s="31" t="str">
        <f t="shared" ref="Z138" si="317">IF(AJ138=0,"OK","NG")</f>
        <v>OK</v>
      </c>
      <c r="AA138" s="71"/>
      <c r="AB138" s="32"/>
      <c r="AC138" s="32"/>
      <c r="AD138" s="32"/>
      <c r="AE138" s="32"/>
      <c r="AF138" s="32"/>
      <c r="AG138" s="33"/>
      <c r="AH138" s="34"/>
      <c r="AI138" s="15">
        <f>IF($N$9-AB137-AI137&lt;=5,2,COUNTIF(AB138:AH138,"●"))</f>
        <v>2</v>
      </c>
      <c r="AJ138" s="15">
        <f>IF(AI138&lt;2-AI137,1,0)</f>
        <v>0</v>
      </c>
      <c r="AK138" s="15" t="str">
        <f>TEXT(AH137,"YYYY-MM")</f>
        <v>2028-05</v>
      </c>
      <c r="AL138" s="15" cm="1">
        <f t="array" ref="AL138">IF(AK138=AK137,0,SUMPRODUCT((AB137:AH137&gt;=$N$8)*(AB137:AH137 &lt;= $N$9)*(TEXT(AB137:AH137,"yyyy-mm")=AK138)*(AB138:AH138 = "●")))</f>
        <v>0</v>
      </c>
      <c r="AM138" s="15" cm="1">
        <f t="array" ref="AM138">IF(AK138=AK137,0,SUMPRODUCT((AB137:AH137&gt;=$N$8)*(AB137:AH137 &lt;= $N$9)*(TEXT(AB137:AH137,"yyyy-mm")=AK138)*(AB138:AH138 = "▲")))</f>
        <v>0</v>
      </c>
      <c r="AN138" s="15"/>
      <c r="AO138" s="15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4"/>
    </row>
    <row r="139" spans="10:53" s="3" customFormat="1" ht="21" customHeight="1" x14ac:dyDescent="0.45">
      <c r="J139" s="24"/>
      <c r="K139" s="31"/>
      <c r="L139" s="70">
        <v>92</v>
      </c>
      <c r="M139" s="42">
        <f>S137+1</f>
        <v>46741</v>
      </c>
      <c r="N139" s="42">
        <f t="shared" ref="N139:S139" si="318">M139+1</f>
        <v>46742</v>
      </c>
      <c r="O139" s="42">
        <f t="shared" si="318"/>
        <v>46743</v>
      </c>
      <c r="P139" s="42">
        <f t="shared" si="318"/>
        <v>46744</v>
      </c>
      <c r="Q139" s="42">
        <f t="shared" si="318"/>
        <v>46745</v>
      </c>
      <c r="R139" s="43">
        <f t="shared" si="318"/>
        <v>46746</v>
      </c>
      <c r="S139" s="44">
        <f t="shared" si="318"/>
        <v>46747</v>
      </c>
      <c r="T139" s="31">
        <f t="shared" ref="T139" si="319">COUNTIF(R140:S140,"▲")</f>
        <v>0</v>
      </c>
      <c r="U139" s="31"/>
      <c r="V139" s="31" t="str">
        <f>TEXT(M139,"YYYY-MM")</f>
        <v>2027-12</v>
      </c>
      <c r="W139" s="31" cm="1">
        <f t="array" ref="W139">SUMPRODUCT((M139:S139&gt;=$N$8)*(M139:S139 &lt;= $N$9)*(TEXT(M139:S139,"yyyy-mm")=V139)*(M140:S140 = "●"))</f>
        <v>0</v>
      </c>
      <c r="X139" s="31" cm="1">
        <f t="array" ref="X139">SUMPRODUCT((R139:S139&gt;=$N$8)*(R139:S139 &lt;= $N$9)*(TEXT(R139:S139,"yyyy-mm")=V139)*(R140:S140 = "▲"))</f>
        <v>0</v>
      </c>
      <c r="Y139" s="31"/>
      <c r="Z139" s="31"/>
      <c r="AA139" s="70">
        <v>113</v>
      </c>
      <c r="AB139" s="42">
        <f>AH137+1</f>
        <v>46888</v>
      </c>
      <c r="AC139" s="42">
        <f t="shared" ref="AC139:AH139" si="320">AB139+1</f>
        <v>46889</v>
      </c>
      <c r="AD139" s="42">
        <f t="shared" si="320"/>
        <v>46890</v>
      </c>
      <c r="AE139" s="42">
        <f t="shared" si="320"/>
        <v>46891</v>
      </c>
      <c r="AF139" s="42">
        <f t="shared" si="320"/>
        <v>46892</v>
      </c>
      <c r="AG139" s="43">
        <f t="shared" si="320"/>
        <v>46893</v>
      </c>
      <c r="AH139" s="44">
        <f t="shared" si="320"/>
        <v>46894</v>
      </c>
      <c r="AI139" s="15">
        <f>COUNTIF(AG140:AH140,"▲")</f>
        <v>0</v>
      </c>
      <c r="AJ139" s="15"/>
      <c r="AK139" s="15" t="str">
        <f>TEXT(AB139,"YYYY-MM")</f>
        <v>2028-05</v>
      </c>
      <c r="AL139" s="15" cm="1">
        <f t="array" ref="AL139">SUMPRODUCT((AB139:AH139&gt;=$N$8)*(AB139:AH139 &lt;= $N$9)*(TEXT(AB139:AH139,"yyyy-mm")=AK139)*(AB140:AH140 = "●"))</f>
        <v>0</v>
      </c>
      <c r="AM139" s="15" cm="1">
        <f t="array" ref="AM139">SUMPRODUCT((AG139:AH139&gt;=$N$8)*(AG139:AH139 &lt;= $N$9)*(TEXT(AG139:AH139,"yyyy-mm")=AK139)*(AG140:AH140 = "▲"))</f>
        <v>0</v>
      </c>
      <c r="AN139" s="15"/>
      <c r="AO139" s="15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4"/>
    </row>
    <row r="140" spans="10:53" s="3" customFormat="1" ht="21" customHeight="1" thickBot="1" x14ac:dyDescent="0.5">
      <c r="J140" s="24"/>
      <c r="K140" s="31" t="str">
        <f t="shared" ref="K140" si="321">IF(U140=0,"OK","NG")</f>
        <v>OK</v>
      </c>
      <c r="L140" s="71"/>
      <c r="M140" s="32"/>
      <c r="N140" s="32"/>
      <c r="O140" s="32"/>
      <c r="P140" s="32"/>
      <c r="Q140" s="32"/>
      <c r="R140" s="33"/>
      <c r="S140" s="34"/>
      <c r="T140" s="31">
        <f t="shared" ref="T140" si="322">IF($N$9-M139-T139&lt;=5,2,COUNTIF(M140:S140,"●"))</f>
        <v>2</v>
      </c>
      <c r="U140" s="31">
        <f>IF(T140&lt;2-T139,1,0)</f>
        <v>0</v>
      </c>
      <c r="V140" s="31" t="str">
        <f>TEXT(S139,"YYYY-MM")</f>
        <v>2027-12</v>
      </c>
      <c r="W140" s="31" cm="1">
        <f t="array" ref="W140">IF(V140=V139,0,SUMPRODUCT((M139:S139&gt;=$N$8)*(M139:S139 &lt;= $N$9)*(TEXT(M139:S139,"yyyy-mm")=V140)*(M140:S140 = "●")))</f>
        <v>0</v>
      </c>
      <c r="X140" s="31" cm="1">
        <f t="array" ref="X140">IF(V140=V139,0,SUMPRODUCT((M139:S139&gt;=$N$8)*(M139:S139 &lt;= $N$9)*(TEXT(M139:S139,"yyyy-mm")=V140)*(M140:S140 = "▲")))</f>
        <v>0</v>
      </c>
      <c r="Y140" s="31"/>
      <c r="Z140" s="31" t="str">
        <f t="shared" ref="Z140" si="323">IF(AJ140=0,"OK","NG")</f>
        <v>OK</v>
      </c>
      <c r="AA140" s="71"/>
      <c r="AB140" s="32"/>
      <c r="AC140" s="32"/>
      <c r="AD140" s="32"/>
      <c r="AE140" s="32"/>
      <c r="AF140" s="32"/>
      <c r="AG140" s="33"/>
      <c r="AH140" s="34"/>
      <c r="AI140" s="15">
        <f>IF($N$9-AB139-AI139&lt;=5,2,COUNTIF(AB140:AH140,"●"))</f>
        <v>2</v>
      </c>
      <c r="AJ140" s="15">
        <f>IF(AI140&lt;2-AI139,1,0)</f>
        <v>0</v>
      </c>
      <c r="AK140" s="15" t="str">
        <f>TEXT(AH139,"YYYY-MM")</f>
        <v>2028-05</v>
      </c>
      <c r="AL140" s="15" cm="1">
        <f t="array" ref="AL140">IF(AK140=AK139,0,SUMPRODUCT((AB139:AH139&gt;=$N$8)*(AB139:AH139 &lt;= $N$9)*(TEXT(AB139:AH139,"yyyy-mm")=AK140)*(AB140:AH140 = "●")))</f>
        <v>0</v>
      </c>
      <c r="AM140" s="15" cm="1">
        <f t="array" ref="AM140">IF(AK140=AK139,0,SUMPRODUCT((AB139:AH139&gt;=$N$8)*(AB139:AH139 &lt;= $N$9)*(TEXT(AB139:AH139,"yyyy-mm")=AK140)*(AB140:AH140 = "▲")))</f>
        <v>0</v>
      </c>
      <c r="AN140" s="15"/>
      <c r="AO140" s="15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4"/>
    </row>
    <row r="141" spans="10:53" s="3" customFormat="1" ht="21" customHeight="1" x14ac:dyDescent="0.45">
      <c r="J141" s="24"/>
      <c r="K141" s="31"/>
      <c r="L141" s="70">
        <v>93</v>
      </c>
      <c r="M141" s="42">
        <f>S139+1</f>
        <v>46748</v>
      </c>
      <c r="N141" s="42">
        <f t="shared" ref="N141:S141" si="324">M141+1</f>
        <v>46749</v>
      </c>
      <c r="O141" s="42">
        <f t="shared" si="324"/>
        <v>46750</v>
      </c>
      <c r="P141" s="42">
        <f t="shared" si="324"/>
        <v>46751</v>
      </c>
      <c r="Q141" s="42">
        <f t="shared" si="324"/>
        <v>46752</v>
      </c>
      <c r="R141" s="43">
        <f t="shared" si="324"/>
        <v>46753</v>
      </c>
      <c r="S141" s="44">
        <f t="shared" si="324"/>
        <v>46754</v>
      </c>
      <c r="T141" s="31">
        <f t="shared" ref="T141" si="325">COUNTIF(R142:S142,"▲")</f>
        <v>0</v>
      </c>
      <c r="U141" s="31"/>
      <c r="V141" s="31" t="str">
        <f>TEXT(M141,"YYYY-MM")</f>
        <v>2027-12</v>
      </c>
      <c r="W141" s="31" cm="1">
        <f t="array" ref="W141">SUMPRODUCT((M141:S141&gt;=$N$8)*(M141:S141 &lt;= $N$9)*(TEXT(M141:S141,"yyyy-mm")=V141)*(M142:S142 = "●"))</f>
        <v>0</v>
      </c>
      <c r="X141" s="31" cm="1">
        <f t="array" ref="X141">SUMPRODUCT((R141:S141&gt;=$N$8)*(R141:S141 &lt;= $N$9)*(TEXT(R141:S141,"yyyy-mm")=V141)*(R142:S142 = "▲"))</f>
        <v>0</v>
      </c>
      <c r="Y141" s="31"/>
      <c r="Z141" s="31"/>
      <c r="AA141" s="70">
        <v>114</v>
      </c>
      <c r="AB141" s="42">
        <f>AH139+1</f>
        <v>46895</v>
      </c>
      <c r="AC141" s="42">
        <f t="shared" ref="AC141:AH141" si="326">AB141+1</f>
        <v>46896</v>
      </c>
      <c r="AD141" s="42">
        <f t="shared" si="326"/>
        <v>46897</v>
      </c>
      <c r="AE141" s="42">
        <f t="shared" si="326"/>
        <v>46898</v>
      </c>
      <c r="AF141" s="42">
        <f t="shared" si="326"/>
        <v>46899</v>
      </c>
      <c r="AG141" s="43">
        <f t="shared" si="326"/>
        <v>46900</v>
      </c>
      <c r="AH141" s="44">
        <f t="shared" si="326"/>
        <v>46901</v>
      </c>
      <c r="AI141" s="15">
        <f>COUNTIF(AG142:AH142,"▲")</f>
        <v>0</v>
      </c>
      <c r="AJ141" s="15"/>
      <c r="AK141" s="15" t="str">
        <f>TEXT(AB141,"YYYY-MM")</f>
        <v>2028-05</v>
      </c>
      <c r="AL141" s="15" cm="1">
        <f t="array" ref="AL141">SUMPRODUCT((AB141:AH141&gt;=$N$8)*(AB141:AH141 &lt;= $N$9)*(TEXT(AB141:AH141,"yyyy-mm")=AK141)*(AB142:AH142 = "●"))</f>
        <v>0</v>
      </c>
      <c r="AM141" s="15" cm="1">
        <f t="array" ref="AM141">SUMPRODUCT((AG141:AH141&gt;=$N$8)*(AG141:AH141 &lt;= $N$9)*(TEXT(AG141:AH141,"yyyy-mm")=AK141)*(AG142:AH142 = "▲"))</f>
        <v>0</v>
      </c>
      <c r="AN141" s="15"/>
      <c r="AO141" s="2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4"/>
    </row>
    <row r="142" spans="10:53" s="3" customFormat="1" ht="21" customHeight="1" thickBot="1" x14ac:dyDescent="0.5">
      <c r="J142" s="24"/>
      <c r="K142" s="31" t="str">
        <f t="shared" ref="K142" si="327">IF(U142=0,"OK","NG")</f>
        <v>OK</v>
      </c>
      <c r="L142" s="71"/>
      <c r="M142" s="32"/>
      <c r="N142" s="32"/>
      <c r="O142" s="32"/>
      <c r="P142" s="32"/>
      <c r="Q142" s="32"/>
      <c r="R142" s="33"/>
      <c r="S142" s="34"/>
      <c r="T142" s="31">
        <f t="shared" ref="T142" si="328">IF($N$9-M141-T141&lt;=5,2,COUNTIF(M142:S142,"●"))</f>
        <v>2</v>
      </c>
      <c r="U142" s="31">
        <f>IF(T142&lt;2-T141,1,0)</f>
        <v>0</v>
      </c>
      <c r="V142" s="31" t="str">
        <f>TEXT(S141,"YYYY-MM")</f>
        <v>2028-01</v>
      </c>
      <c r="W142" s="31" cm="1">
        <f t="array" ref="W142">IF(V142=V141,0,SUMPRODUCT((M141:S141&gt;=$N$8)*(M141:S141 &lt;= $N$9)*(TEXT(M141:S141,"yyyy-mm")=V142)*(M142:S142 = "●")))</f>
        <v>0</v>
      </c>
      <c r="X142" s="31" cm="1">
        <f t="array" ref="X142">IF(V142=V141,0,SUMPRODUCT((M141:S141&gt;=$N$8)*(M141:S141 &lt;= $N$9)*(TEXT(M141:S141,"yyyy-mm")=V142)*(M142:S142 = "▲")))</f>
        <v>0</v>
      </c>
      <c r="Y142" s="31"/>
      <c r="Z142" s="31" t="str">
        <f t="shared" ref="Z142" si="329">IF(AJ142=0,"OK","NG")</f>
        <v>OK</v>
      </c>
      <c r="AA142" s="71"/>
      <c r="AB142" s="32"/>
      <c r="AC142" s="32"/>
      <c r="AD142" s="32"/>
      <c r="AE142" s="32"/>
      <c r="AF142" s="32"/>
      <c r="AG142" s="33"/>
      <c r="AH142" s="34"/>
      <c r="AI142" s="15">
        <f>IF($N$9-AB141-AI141&lt;=5,2,COUNTIF(AB142:AH142,"●"))</f>
        <v>2</v>
      </c>
      <c r="AJ142" s="15">
        <f>IF(AI142&lt;2-AI141,1,0)</f>
        <v>0</v>
      </c>
      <c r="AK142" s="15" t="str">
        <f>TEXT(AH141,"YYYY-MM")</f>
        <v>2028-05</v>
      </c>
      <c r="AL142" s="15" cm="1">
        <f t="array" ref="AL142">IF(AK142=AK141,0,SUMPRODUCT((AB141:AH141&gt;=$N$8)*(AB141:AH141 &lt;= $N$9)*(TEXT(AB141:AH141,"yyyy-mm")=AK142)*(AB142:AH142 = "●")))</f>
        <v>0</v>
      </c>
      <c r="AM142" s="15" cm="1">
        <f t="array" ref="AM142">IF(AK142=AK141,0,SUMPRODUCT((AB141:AH141&gt;=$N$8)*(AB141:AH141 &lt;= $N$9)*(TEXT(AB141:AH141,"yyyy-mm")=AK142)*(AB142:AH142 = "▲")))</f>
        <v>0</v>
      </c>
      <c r="AN142" s="15"/>
      <c r="AO142" s="2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4"/>
    </row>
    <row r="143" spans="10:53" s="3" customFormat="1" ht="21" customHeight="1" x14ac:dyDescent="0.45">
      <c r="J143" s="24"/>
      <c r="K143" s="31"/>
      <c r="L143" s="70">
        <v>94</v>
      </c>
      <c r="M143" s="42">
        <f>S141+1</f>
        <v>46755</v>
      </c>
      <c r="N143" s="42">
        <f t="shared" ref="N143:S143" si="330">M143+1</f>
        <v>46756</v>
      </c>
      <c r="O143" s="42">
        <f t="shared" si="330"/>
        <v>46757</v>
      </c>
      <c r="P143" s="42">
        <f t="shared" si="330"/>
        <v>46758</v>
      </c>
      <c r="Q143" s="42">
        <f t="shared" si="330"/>
        <v>46759</v>
      </c>
      <c r="R143" s="43">
        <f t="shared" si="330"/>
        <v>46760</v>
      </c>
      <c r="S143" s="44">
        <f t="shared" si="330"/>
        <v>46761</v>
      </c>
      <c r="T143" s="31">
        <f t="shared" ref="T143" si="331">COUNTIF(R144:S144,"▲")</f>
        <v>0</v>
      </c>
      <c r="U143" s="31"/>
      <c r="V143" s="31" t="str">
        <f>TEXT(M143,"YYYY-MM")</f>
        <v>2028-01</v>
      </c>
      <c r="W143" s="31" cm="1">
        <f t="array" ref="W143">SUMPRODUCT((M143:S143&gt;=$N$8)*(M143:S143 &lt;= $N$9)*(TEXT(M143:S143,"yyyy-mm")=V143)*(M144:S144 = "●"))</f>
        <v>0</v>
      </c>
      <c r="X143" s="31" cm="1">
        <f t="array" ref="X143">SUMPRODUCT((R143:S143&gt;=$N$8)*(R143:S143 &lt;= $N$9)*(TEXT(R143:S143,"yyyy-mm")=V143)*(R144:S144 = "▲"))</f>
        <v>0</v>
      </c>
      <c r="Y143" s="31"/>
      <c r="Z143" s="31"/>
      <c r="AA143" s="70">
        <v>115</v>
      </c>
      <c r="AB143" s="42">
        <f>AH141+1</f>
        <v>46902</v>
      </c>
      <c r="AC143" s="42">
        <f t="shared" ref="AC143:AH143" si="332">AB143+1</f>
        <v>46903</v>
      </c>
      <c r="AD143" s="42">
        <f t="shared" si="332"/>
        <v>46904</v>
      </c>
      <c r="AE143" s="42">
        <f t="shared" si="332"/>
        <v>46905</v>
      </c>
      <c r="AF143" s="42">
        <f t="shared" si="332"/>
        <v>46906</v>
      </c>
      <c r="AG143" s="43">
        <f t="shared" si="332"/>
        <v>46907</v>
      </c>
      <c r="AH143" s="44">
        <f t="shared" si="332"/>
        <v>46908</v>
      </c>
      <c r="AI143" s="15">
        <f>COUNTIF(AG144:AH144,"▲")</f>
        <v>0</v>
      </c>
      <c r="AJ143" s="15"/>
      <c r="AK143" s="15" t="str">
        <f>TEXT(AB143,"YYYY-MM")</f>
        <v>2028-05</v>
      </c>
      <c r="AL143" s="15" cm="1">
        <f t="array" ref="AL143">SUMPRODUCT((AB143:AH143&gt;=$N$8)*(AB143:AH143 &lt;= $N$9)*(TEXT(AB143:AH143,"yyyy-mm")=AK143)*(AB144:AH144 = "●"))</f>
        <v>0</v>
      </c>
      <c r="AM143" s="15" cm="1">
        <f t="array" ref="AM143">SUMPRODUCT((AG143:AH143&gt;=$N$8)*(AG143:AH143 &lt;= $N$9)*(TEXT(AG143:AH143,"yyyy-mm")=AK143)*(AG144:AH144 = "▲"))</f>
        <v>0</v>
      </c>
      <c r="AN143" s="15"/>
      <c r="AO143" s="2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4"/>
    </row>
    <row r="144" spans="10:53" s="3" customFormat="1" ht="21" customHeight="1" thickBot="1" x14ac:dyDescent="0.5">
      <c r="J144" s="24"/>
      <c r="K144" s="31" t="str">
        <f t="shared" ref="K144" si="333">IF(U144=0,"OK","NG")</f>
        <v>OK</v>
      </c>
      <c r="L144" s="71"/>
      <c r="M144" s="32"/>
      <c r="N144" s="32"/>
      <c r="O144" s="32"/>
      <c r="P144" s="32"/>
      <c r="Q144" s="32"/>
      <c r="R144" s="33"/>
      <c r="S144" s="34"/>
      <c r="T144" s="31">
        <f t="shared" ref="T144" si="334">IF($N$9-M143-T143&lt;=5,2,COUNTIF(M144:S144,"●"))</f>
        <v>2</v>
      </c>
      <c r="U144" s="31">
        <f>IF(T144&lt;2-T143,1,0)</f>
        <v>0</v>
      </c>
      <c r="V144" s="31" t="str">
        <f>TEXT(S143,"YYYY-MM")</f>
        <v>2028-01</v>
      </c>
      <c r="W144" s="31" cm="1">
        <f t="array" ref="W144">IF(V144=V143,0,SUMPRODUCT((M143:S143&gt;=$N$8)*(M143:S143 &lt;= $N$9)*(TEXT(M143:S143,"yyyy-mm")=V144)*(M144:S144 = "●")))</f>
        <v>0</v>
      </c>
      <c r="X144" s="31" cm="1">
        <f t="array" ref="X144">IF(V144=V143,0,SUMPRODUCT((M143:S143&gt;=$N$8)*(M143:S143 &lt;= $N$9)*(TEXT(M143:S143,"yyyy-mm")=V144)*(M144:S144 = "▲")))</f>
        <v>0</v>
      </c>
      <c r="Y144" s="31"/>
      <c r="Z144" s="31" t="str">
        <f t="shared" ref="Z144" si="335">IF(AJ144=0,"OK","NG")</f>
        <v>OK</v>
      </c>
      <c r="AA144" s="71"/>
      <c r="AB144" s="32"/>
      <c r="AC144" s="32"/>
      <c r="AD144" s="32"/>
      <c r="AE144" s="32"/>
      <c r="AF144" s="32"/>
      <c r="AG144" s="33"/>
      <c r="AH144" s="34"/>
      <c r="AI144" s="15">
        <f>IF($N$9-AB143-AI143&lt;=5,2,COUNTIF(AB144:AH144,"●"))</f>
        <v>2</v>
      </c>
      <c r="AJ144" s="15">
        <f>IF(AI144&lt;2-AI143,1,0)</f>
        <v>0</v>
      </c>
      <c r="AK144" s="15" t="str">
        <f>TEXT(AH143,"YYYY-MM")</f>
        <v>2028-06</v>
      </c>
      <c r="AL144" s="15" cm="1">
        <f t="array" ref="AL144">IF(AK144=AK143,0,SUMPRODUCT((AB143:AH143&gt;=$N$8)*(AB143:AH143 &lt;= $N$9)*(TEXT(AB143:AH143,"yyyy-mm")=AK144)*(AB144:AH144 = "●")))</f>
        <v>0</v>
      </c>
      <c r="AM144" s="15" cm="1">
        <f t="array" ref="AM144">IF(AK144=AK143,0,SUMPRODUCT((AB143:AH143&gt;=$N$8)*(AB143:AH143 &lt;= $N$9)*(TEXT(AB143:AH143,"yyyy-mm")=AK144)*(AB144:AH144 = "▲")))</f>
        <v>0</v>
      </c>
      <c r="AN144" s="15"/>
      <c r="AO144" s="2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4"/>
    </row>
    <row r="145" spans="10:53" s="3" customFormat="1" ht="21" customHeight="1" x14ac:dyDescent="0.45">
      <c r="J145" s="24"/>
      <c r="K145" s="31"/>
      <c r="L145" s="70">
        <v>95</v>
      </c>
      <c r="M145" s="42">
        <f>S143+1</f>
        <v>46762</v>
      </c>
      <c r="N145" s="42">
        <f t="shared" ref="N145:S145" si="336">M145+1</f>
        <v>46763</v>
      </c>
      <c r="O145" s="42">
        <f t="shared" si="336"/>
        <v>46764</v>
      </c>
      <c r="P145" s="42">
        <f t="shared" si="336"/>
        <v>46765</v>
      </c>
      <c r="Q145" s="42">
        <f t="shared" si="336"/>
        <v>46766</v>
      </c>
      <c r="R145" s="43">
        <f t="shared" si="336"/>
        <v>46767</v>
      </c>
      <c r="S145" s="44">
        <f t="shared" si="336"/>
        <v>46768</v>
      </c>
      <c r="T145" s="31">
        <f t="shared" ref="T145" si="337">COUNTIF(R146:S146,"▲")</f>
        <v>0</v>
      </c>
      <c r="U145" s="31"/>
      <c r="V145" s="31" t="str">
        <f>TEXT(M145,"YYYY-MM")</f>
        <v>2028-01</v>
      </c>
      <c r="W145" s="31" cm="1">
        <f t="array" ref="W145">SUMPRODUCT((M145:S145&gt;=$N$8)*(M145:S145 &lt;= $N$9)*(TEXT(M145:S145,"yyyy-mm")=V145)*(M146:S146 = "●"))</f>
        <v>0</v>
      </c>
      <c r="X145" s="31" cm="1">
        <f t="array" ref="X145">SUMPRODUCT((R145:S145&gt;=$N$8)*(R145:S145 &lt;= $N$9)*(TEXT(R145:S145,"yyyy-mm")=V145)*(R146:S146 = "▲"))</f>
        <v>0</v>
      </c>
      <c r="Y145" s="31"/>
      <c r="Z145" s="31"/>
      <c r="AA145" s="70">
        <v>116</v>
      </c>
      <c r="AB145" s="42">
        <f>AH143+1</f>
        <v>46909</v>
      </c>
      <c r="AC145" s="42">
        <f t="shared" ref="AC145:AH145" si="338">AB145+1</f>
        <v>46910</v>
      </c>
      <c r="AD145" s="42">
        <f t="shared" si="338"/>
        <v>46911</v>
      </c>
      <c r="AE145" s="42">
        <f t="shared" si="338"/>
        <v>46912</v>
      </c>
      <c r="AF145" s="42">
        <f t="shared" si="338"/>
        <v>46913</v>
      </c>
      <c r="AG145" s="43">
        <f t="shared" si="338"/>
        <v>46914</v>
      </c>
      <c r="AH145" s="44">
        <f t="shared" si="338"/>
        <v>46915</v>
      </c>
      <c r="AI145" s="15">
        <f>COUNTIF(AG146:AH146,"▲")</f>
        <v>0</v>
      </c>
      <c r="AJ145" s="15"/>
      <c r="AK145" s="15" t="str">
        <f>TEXT(AB145,"YYYY-MM")</f>
        <v>2028-06</v>
      </c>
      <c r="AL145" s="15" cm="1">
        <f t="array" ref="AL145">SUMPRODUCT((AB145:AH145&gt;=$N$8)*(AB145:AH145 &lt;= $N$9)*(TEXT(AB145:AH145,"yyyy-mm")=AK145)*(AB146:AH146 = "●"))</f>
        <v>0</v>
      </c>
      <c r="AM145" s="15" cm="1">
        <f t="array" ref="AM145">SUMPRODUCT((AG145:AH145&gt;=$N$8)*(AG145:AH145 &lt;= $N$9)*(TEXT(AG145:AH145,"yyyy-mm")=AK145)*(AG146:AH146 = "▲"))</f>
        <v>0</v>
      </c>
      <c r="AN145" s="15"/>
      <c r="AO145" s="2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4"/>
    </row>
    <row r="146" spans="10:53" s="3" customFormat="1" ht="21" customHeight="1" thickBot="1" x14ac:dyDescent="0.5">
      <c r="J146" s="24"/>
      <c r="K146" s="31" t="str">
        <f>IF(U146=0,"OK","NG")</f>
        <v>OK</v>
      </c>
      <c r="L146" s="71"/>
      <c r="M146" s="32"/>
      <c r="N146" s="32"/>
      <c r="O146" s="32"/>
      <c r="P146" s="32"/>
      <c r="Q146" s="32"/>
      <c r="R146" s="33"/>
      <c r="S146" s="34"/>
      <c r="T146" s="31">
        <f t="shared" ref="T146" si="339">IF($N$9-M145-T145&lt;=5,2,COUNTIF(M146:S146,"●"))</f>
        <v>2</v>
      </c>
      <c r="U146" s="31">
        <f>IF(T146&lt;2-T145,1,0)</f>
        <v>0</v>
      </c>
      <c r="V146" s="31" t="str">
        <f>TEXT(S145,"YYYY-MM")</f>
        <v>2028-01</v>
      </c>
      <c r="W146" s="31" cm="1">
        <f t="array" ref="W146">IF(V146=V145,0,SUMPRODUCT((M145:S145&gt;=$N$8)*(M145:S145 &lt;= $N$9)*(TEXT(M145:S145,"yyyy-mm")=V146)*(M146:S146 = "●")))</f>
        <v>0</v>
      </c>
      <c r="X146" s="31" cm="1">
        <f t="array" ref="X146">IF(V146=V145,0,SUMPRODUCT((M145:S145&gt;=$N$8)*(M145:S145 &lt;= $N$9)*(TEXT(M145:S145,"yyyy-mm")=V146)*(M146:S146 = "▲")))</f>
        <v>0</v>
      </c>
      <c r="Y146" s="31"/>
      <c r="Z146" s="31" t="str">
        <f>IF(AJ146=0,"OK","NG")</f>
        <v>OK</v>
      </c>
      <c r="AA146" s="71"/>
      <c r="AB146" s="32"/>
      <c r="AC146" s="32"/>
      <c r="AD146" s="32"/>
      <c r="AE146" s="32"/>
      <c r="AF146" s="32"/>
      <c r="AG146" s="33"/>
      <c r="AH146" s="34"/>
      <c r="AI146" s="15">
        <f>IF($N$9-AB145-AI145&lt;=5,2,COUNTIF(AB146:AH146,"●"))</f>
        <v>2</v>
      </c>
      <c r="AJ146" s="15">
        <f>IF(AI146&lt;2-AI145,1,0)</f>
        <v>0</v>
      </c>
      <c r="AK146" s="15" t="str">
        <f>TEXT(AH145,"YYYY-MM")</f>
        <v>2028-06</v>
      </c>
      <c r="AL146" s="15" cm="1">
        <f t="array" ref="AL146">IF(AK146=AK145,0,SUMPRODUCT((AB145:AH145&gt;=$N$8)*(AB145:AH145 &lt;= $N$9)*(TEXT(AB145:AH145,"yyyy-mm")=AK146)*(AB146:AH146 = "●")))</f>
        <v>0</v>
      </c>
      <c r="AM146" s="15" cm="1">
        <f t="array" ref="AM146">IF(AK146=AK145,0,SUMPRODUCT((AB145:AH145&gt;=$N$8)*(AB145:AH145 &lt;= $N$9)*(TEXT(AB145:AH145,"yyyy-mm")=AK146)*(AB146:AH146 = "▲")))</f>
        <v>0</v>
      </c>
      <c r="AN146" s="15"/>
      <c r="AO146" s="2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4"/>
    </row>
    <row r="147" spans="10:53" s="3" customFormat="1" ht="21" customHeight="1" x14ac:dyDescent="0.45">
      <c r="J147" s="24"/>
      <c r="K147" s="25"/>
      <c r="L147" s="23"/>
      <c r="M147" s="23"/>
      <c r="N147" s="23"/>
      <c r="O147" s="23"/>
      <c r="P147" s="23"/>
      <c r="Q147" s="23"/>
      <c r="R147" s="23"/>
      <c r="S147" s="23"/>
      <c r="T147" s="24"/>
      <c r="U147" s="24">
        <f>IF(SUM(U105:U146)=0,0,1)</f>
        <v>0</v>
      </c>
      <c r="V147" s="24"/>
      <c r="W147" s="24"/>
      <c r="X147" s="24"/>
      <c r="Y147" s="24"/>
      <c r="Z147" s="26"/>
      <c r="AA147" s="23"/>
      <c r="AB147" s="23"/>
      <c r="AC147" s="23"/>
      <c r="AD147" s="23"/>
      <c r="AE147" s="23"/>
      <c r="AF147" s="23"/>
      <c r="AG147" s="23"/>
      <c r="AH147" s="23"/>
      <c r="AI147" s="2"/>
      <c r="AJ147" s="2">
        <f>IF(SUM(AJ105:AJ146)=0,0,1)</f>
        <v>0</v>
      </c>
      <c r="AK147" s="2"/>
      <c r="AL147" s="2"/>
      <c r="AM147" s="2"/>
      <c r="AN147" s="2"/>
      <c r="AO147" s="15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4"/>
    </row>
    <row r="148" spans="10:53" s="3" customFormat="1" ht="21" customHeight="1" x14ac:dyDescent="0.45">
      <c r="J148" s="24"/>
      <c r="K148" s="25"/>
      <c r="L148" s="23"/>
      <c r="M148" s="23"/>
      <c r="N148" s="23"/>
      <c r="O148" s="23"/>
      <c r="P148" s="23"/>
      <c r="Q148" s="23"/>
      <c r="R148" s="23"/>
      <c r="S148" s="23"/>
      <c r="T148" s="24"/>
      <c r="U148" s="24"/>
      <c r="V148" s="24"/>
      <c r="W148" s="24"/>
      <c r="X148" s="24"/>
      <c r="Y148" s="24"/>
      <c r="Z148" s="26"/>
      <c r="AA148" s="23"/>
      <c r="AB148" s="23"/>
      <c r="AC148" s="23"/>
      <c r="AD148" s="23"/>
      <c r="AE148" s="23"/>
      <c r="AF148" s="23"/>
      <c r="AG148" s="23"/>
      <c r="AH148" s="23"/>
      <c r="AI148" s="2"/>
      <c r="AJ148" s="2"/>
      <c r="AK148" s="2"/>
      <c r="AL148" s="2"/>
      <c r="AM148" s="2"/>
      <c r="AN148" s="2"/>
      <c r="AO148" s="15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4"/>
    </row>
    <row r="149" spans="10:53" ht="24" customHeight="1" x14ac:dyDescent="0.45">
      <c r="J149" s="61" t="s">
        <v>5</v>
      </c>
      <c r="K149" s="62"/>
      <c r="L149" s="62"/>
      <c r="M149" s="19"/>
      <c r="N149" s="37"/>
      <c r="O149" s="20"/>
      <c r="P149" s="20"/>
      <c r="Q149" s="20"/>
      <c r="R149" s="20"/>
      <c r="S149" s="20"/>
      <c r="T149" s="21"/>
      <c r="U149" s="21"/>
      <c r="V149" s="21"/>
      <c r="W149" s="21"/>
      <c r="X149" s="21"/>
      <c r="Y149" s="21"/>
      <c r="Z149" s="22"/>
      <c r="AA149" s="20"/>
      <c r="AB149" s="20"/>
      <c r="AC149" s="20"/>
      <c r="AD149" s="20"/>
      <c r="AE149" s="23"/>
      <c r="AF149" s="23"/>
      <c r="AG149" s="23"/>
      <c r="AH149" s="23"/>
    </row>
    <row r="150" spans="10:53" ht="27" customHeight="1" x14ac:dyDescent="0.45">
      <c r="J150" s="17"/>
      <c r="K150" s="18"/>
      <c r="L150" s="47"/>
      <c r="M150" s="67" t="s">
        <v>37</v>
      </c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48"/>
      <c r="AH150" s="23"/>
    </row>
    <row r="151" spans="10:53" s="3" customFormat="1" ht="36" customHeight="1" thickBot="1" x14ac:dyDescent="0.5">
      <c r="J151" s="24"/>
      <c r="K151" s="25"/>
      <c r="L151" s="23"/>
      <c r="M151" s="23"/>
      <c r="N151" s="23"/>
      <c r="O151" s="23"/>
      <c r="P151" s="23"/>
      <c r="Q151" s="23"/>
      <c r="R151" s="23"/>
      <c r="S151" s="23"/>
      <c r="T151" s="24"/>
      <c r="U151" s="24"/>
      <c r="V151" s="24"/>
      <c r="W151" s="24"/>
      <c r="X151" s="24"/>
      <c r="Y151" s="24"/>
      <c r="Z151" s="26"/>
      <c r="AA151" s="23"/>
      <c r="AB151" s="23"/>
      <c r="AC151" s="23"/>
      <c r="AD151" s="23"/>
      <c r="AE151" s="23"/>
      <c r="AF151" s="23"/>
      <c r="AG151" s="23"/>
      <c r="AH151" s="23"/>
      <c r="AI151" s="2"/>
      <c r="AJ151" s="2"/>
      <c r="AK151" s="2"/>
      <c r="AL151" s="2"/>
      <c r="AM151" s="2"/>
      <c r="AN151" s="2"/>
      <c r="AO151" s="15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4"/>
    </row>
    <row r="152" spans="10:53" s="3" customFormat="1" ht="21" customHeight="1" x14ac:dyDescent="0.45">
      <c r="J152" s="24"/>
      <c r="K152" s="25"/>
      <c r="L152" s="70" t="s">
        <v>21</v>
      </c>
      <c r="M152" s="72" t="str">
        <f>"実施状況（"&amp;YEAR(M154)&amp;"年～）"</f>
        <v>実施状況（2028年～）</v>
      </c>
      <c r="N152" s="72"/>
      <c r="O152" s="72"/>
      <c r="P152" s="72"/>
      <c r="Q152" s="72"/>
      <c r="R152" s="72"/>
      <c r="S152" s="73"/>
      <c r="T152" s="24"/>
      <c r="U152" s="24"/>
      <c r="V152" s="24"/>
      <c r="W152" s="24"/>
      <c r="X152" s="24"/>
      <c r="Y152" s="24"/>
      <c r="Z152" s="26"/>
      <c r="AA152" s="70" t="s">
        <v>21</v>
      </c>
      <c r="AB152" s="72" t="str">
        <f>"実施状況（"&amp;YEAR(AB154)&amp;"年～）"</f>
        <v>実施状況（2028年～）</v>
      </c>
      <c r="AC152" s="72"/>
      <c r="AD152" s="72"/>
      <c r="AE152" s="72"/>
      <c r="AF152" s="72"/>
      <c r="AG152" s="72"/>
      <c r="AH152" s="73"/>
      <c r="AI152" s="2"/>
      <c r="AJ152" s="2"/>
      <c r="AK152" s="2"/>
      <c r="AL152" s="2"/>
      <c r="AM152" s="2"/>
      <c r="AN152" s="2"/>
      <c r="AO152" s="15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4"/>
    </row>
    <row r="153" spans="10:53" s="3" customFormat="1" ht="21" customHeight="1" thickBot="1" x14ac:dyDescent="0.5">
      <c r="J153" s="24"/>
      <c r="K153" s="24" t="s">
        <v>22</v>
      </c>
      <c r="L153" s="71"/>
      <c r="M153" s="39" t="s">
        <v>23</v>
      </c>
      <c r="N153" s="39" t="s">
        <v>24</v>
      </c>
      <c r="O153" s="39" t="s">
        <v>25</v>
      </c>
      <c r="P153" s="39" t="s">
        <v>26</v>
      </c>
      <c r="Q153" s="39" t="s">
        <v>27</v>
      </c>
      <c r="R153" s="40" t="s">
        <v>28</v>
      </c>
      <c r="S153" s="41" t="s">
        <v>29</v>
      </c>
      <c r="T153" s="31" t="s">
        <v>21</v>
      </c>
      <c r="U153" s="24" t="s">
        <v>30</v>
      </c>
      <c r="V153" s="24" t="s">
        <v>31</v>
      </c>
      <c r="W153" s="31" t="s">
        <v>0</v>
      </c>
      <c r="X153" s="24" t="s">
        <v>1</v>
      </c>
      <c r="Y153" s="24"/>
      <c r="Z153" s="24" t="s">
        <v>22</v>
      </c>
      <c r="AA153" s="71"/>
      <c r="AB153" s="39" t="s">
        <v>23</v>
      </c>
      <c r="AC153" s="39" t="s">
        <v>24</v>
      </c>
      <c r="AD153" s="39" t="s">
        <v>25</v>
      </c>
      <c r="AE153" s="39" t="s">
        <v>26</v>
      </c>
      <c r="AF153" s="39" t="s">
        <v>27</v>
      </c>
      <c r="AG153" s="40" t="s">
        <v>28</v>
      </c>
      <c r="AH153" s="41" t="s">
        <v>29</v>
      </c>
      <c r="AI153" s="15" t="s">
        <v>21</v>
      </c>
      <c r="AJ153" s="2" t="s">
        <v>30</v>
      </c>
      <c r="AK153" s="2" t="s">
        <v>31</v>
      </c>
      <c r="AL153" s="15" t="s">
        <v>0</v>
      </c>
      <c r="AM153" s="2" t="s">
        <v>1</v>
      </c>
      <c r="AN153" s="2"/>
      <c r="AO153" s="15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4"/>
    </row>
    <row r="154" spans="10:53" s="3" customFormat="1" ht="21" customHeight="1" x14ac:dyDescent="0.45">
      <c r="J154" s="24"/>
      <c r="K154" s="31"/>
      <c r="L154" s="70">
        <v>117</v>
      </c>
      <c r="M154" s="42">
        <f>AH145+1</f>
        <v>46916</v>
      </c>
      <c r="N154" s="42">
        <f t="shared" ref="N154:S154" si="340">M154+1</f>
        <v>46917</v>
      </c>
      <c r="O154" s="42">
        <f t="shared" si="340"/>
        <v>46918</v>
      </c>
      <c r="P154" s="42">
        <f t="shared" si="340"/>
        <v>46919</v>
      </c>
      <c r="Q154" s="42">
        <f t="shared" si="340"/>
        <v>46920</v>
      </c>
      <c r="R154" s="45">
        <f t="shared" si="340"/>
        <v>46921</v>
      </c>
      <c r="S154" s="46">
        <f t="shared" si="340"/>
        <v>46922</v>
      </c>
      <c r="T154" s="31">
        <f t="shared" ref="T154" si="341">COUNTIF(R155:S155,"▲")</f>
        <v>1</v>
      </c>
      <c r="U154" s="31"/>
      <c r="V154" s="31" t="str">
        <f>TEXT(M154,"YYYY-MM")</f>
        <v>2028-06</v>
      </c>
      <c r="W154" s="31" cm="1">
        <f t="array" ref="W154">SUMPRODUCT((M154:S154&gt;=$N$8)*(M154:S154 &lt;= $N$9)*(TEXT(M154:S154,"yyyy-mm")=V154)*(M155:S155 = "●"))</f>
        <v>0</v>
      </c>
      <c r="X154" s="31" cm="1">
        <f t="array" ref="X154">SUMPRODUCT((R154:S154&gt;=$N$8)*(R154:S154 &lt;= $N$9)*(TEXT(R154:S154,"yyyy-mm")=V154)*(R155:S155 = "▲"))</f>
        <v>0</v>
      </c>
      <c r="Y154" s="31"/>
      <c r="Z154" s="31"/>
      <c r="AA154" s="70">
        <v>138</v>
      </c>
      <c r="AB154" s="42">
        <f>S194+1</f>
        <v>47063</v>
      </c>
      <c r="AC154" s="42">
        <f t="shared" ref="AC154:AH154" si="342">AB154+1</f>
        <v>47064</v>
      </c>
      <c r="AD154" s="42">
        <f t="shared" si="342"/>
        <v>47065</v>
      </c>
      <c r="AE154" s="42">
        <f t="shared" si="342"/>
        <v>47066</v>
      </c>
      <c r="AF154" s="42">
        <f t="shared" si="342"/>
        <v>47067</v>
      </c>
      <c r="AG154" s="45">
        <f t="shared" si="342"/>
        <v>47068</v>
      </c>
      <c r="AH154" s="46">
        <f t="shared" si="342"/>
        <v>47069</v>
      </c>
      <c r="AI154" s="15">
        <f>COUNTIF(AG155:AH155,"▲")</f>
        <v>1</v>
      </c>
      <c r="AJ154" s="15"/>
      <c r="AK154" s="15" t="str">
        <f>TEXT(AB154,"YYYY-MM")</f>
        <v>2028-11</v>
      </c>
      <c r="AL154" s="15" cm="1">
        <f t="array" ref="AL154">SUMPRODUCT((AB154:AH154&gt;=$N$8)*(AB154:AH154 &lt;= $N$9)*(TEXT(AB154:AH154,"yyyy-mm")=AK154)*(AB155:AH155 = "●"))</f>
        <v>0</v>
      </c>
      <c r="AM154" s="15" cm="1">
        <f t="array" ref="AM154">SUMPRODUCT((AG154:AH154&gt;=$N$8)*(AG154:AH154 &lt;= $N$9)*(TEXT(AG154:AH154,"yyyy-mm")=AK154)*(AG155:AH155 = "▲"))</f>
        <v>0</v>
      </c>
      <c r="AN154" s="15"/>
      <c r="AO154" s="15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4"/>
    </row>
    <row r="155" spans="10:53" s="3" customFormat="1" ht="21" customHeight="1" thickBot="1" x14ac:dyDescent="0.5">
      <c r="J155" s="24"/>
      <c r="K155" s="31" t="str">
        <f>IF(U155=0,"OK","NG")</f>
        <v>OK</v>
      </c>
      <c r="L155" s="71"/>
      <c r="M155" s="32"/>
      <c r="N155" s="32"/>
      <c r="O155" s="32"/>
      <c r="P155" s="32" t="s">
        <v>3</v>
      </c>
      <c r="Q155" s="32" t="s">
        <v>4</v>
      </c>
      <c r="R155" s="33" t="s">
        <v>4</v>
      </c>
      <c r="S155" s="34"/>
      <c r="T155" s="31">
        <f t="shared" ref="T155" si="343">IF($N$9-M154-T154&lt;=5,2,COUNTIF(M155:S155,"●"))</f>
        <v>2</v>
      </c>
      <c r="U155" s="31">
        <f>IF(T155&lt;2-T154,1,0)</f>
        <v>0</v>
      </c>
      <c r="V155" s="31" t="str">
        <f>TEXT(S154,"YYYY-MM")</f>
        <v>2028-06</v>
      </c>
      <c r="W155" s="31" cm="1">
        <f t="array" ref="W155">IF(V155=V154,0,SUMPRODUCT((M154:S154&gt;=$N$8)*(M154:S154 &lt;= $N$9)*(TEXT(M154:S154,"yyyy-mm")=V155)*(M155:S155 = "●")))</f>
        <v>0</v>
      </c>
      <c r="X155" s="31" cm="1">
        <f t="array" ref="X155">IF(V155=V154,0,SUMPRODUCT((M154:S154&gt;=$N$8)*(M154:S154 &lt;= $N$9)*(TEXT(M154:S154,"yyyy-mm")=V155)*(M155:S155 = "▲")))</f>
        <v>0</v>
      </c>
      <c r="Y155" s="31"/>
      <c r="Z155" s="31" t="str">
        <f>IF(AJ155=0,"OK","NG")</f>
        <v>OK</v>
      </c>
      <c r="AA155" s="71"/>
      <c r="AB155" s="32" t="s">
        <v>3</v>
      </c>
      <c r="AC155" s="32"/>
      <c r="AD155" s="32"/>
      <c r="AE155" s="32" t="s">
        <v>3</v>
      </c>
      <c r="AF155" s="32" t="s">
        <v>4</v>
      </c>
      <c r="AG155" s="33" t="s">
        <v>4</v>
      </c>
      <c r="AH155" s="34"/>
      <c r="AI155" s="15">
        <f>IF($N$9-AB154-AI154&lt;=5,2,COUNTIF(AB155:AH155,"●"))</f>
        <v>2</v>
      </c>
      <c r="AJ155" s="15">
        <f>IF(AI155&lt;2-AI154,1,0)</f>
        <v>0</v>
      </c>
      <c r="AK155" s="15" t="str">
        <f>TEXT(AH154,"YYYY-MM")</f>
        <v>2028-11</v>
      </c>
      <c r="AL155" s="15" cm="1">
        <f t="array" ref="AL155">IF(AK155=AK154,0,SUMPRODUCT((AB154:AH154&gt;=$N$8)*(AB154:AH154 &lt;= $N$9)*(TEXT(AB154:AH154,"yyyy-mm")=AK155)*(AB155:AH155 = "●")))</f>
        <v>0</v>
      </c>
      <c r="AM155" s="15" cm="1">
        <f t="array" ref="AM155">IF(AK155=AK154,0,SUMPRODUCT((AB154:AH154&gt;=$N$8)*(AB154:AH154 &lt;= $N$9)*(TEXT(AB154:AH154,"yyyy-mm")=AK155)*(AB155:AH155 = "▲")))</f>
        <v>0</v>
      </c>
      <c r="AN155" s="15"/>
      <c r="AO155" s="15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4"/>
    </row>
    <row r="156" spans="10:53" s="3" customFormat="1" ht="21" customHeight="1" x14ac:dyDescent="0.45">
      <c r="J156" s="24"/>
      <c r="K156" s="31"/>
      <c r="L156" s="70">
        <v>118</v>
      </c>
      <c r="M156" s="42">
        <f>S154+1</f>
        <v>46923</v>
      </c>
      <c r="N156" s="42">
        <f t="shared" ref="N156:S156" si="344">M156+1</f>
        <v>46924</v>
      </c>
      <c r="O156" s="42">
        <f t="shared" si="344"/>
        <v>46925</v>
      </c>
      <c r="P156" s="42">
        <f t="shared" si="344"/>
        <v>46926</v>
      </c>
      <c r="Q156" s="42">
        <f t="shared" si="344"/>
        <v>46927</v>
      </c>
      <c r="R156" s="43">
        <f t="shared" si="344"/>
        <v>46928</v>
      </c>
      <c r="S156" s="44">
        <f t="shared" si="344"/>
        <v>46929</v>
      </c>
      <c r="T156" s="31">
        <f t="shared" ref="T156" si="345">COUNTIF(R157:S157,"▲")</f>
        <v>1</v>
      </c>
      <c r="U156" s="31"/>
      <c r="V156" s="31" t="str">
        <f>TEXT(M156,"YYYY-MM")</f>
        <v>2028-06</v>
      </c>
      <c r="W156" s="31" cm="1">
        <f t="array" ref="W156">SUMPRODUCT((M156:S156&gt;=$N$8)*(M156:S156 &lt;= $N$9)*(TEXT(M156:S156,"yyyy-mm")=V156)*(M157:S157 = "●"))</f>
        <v>0</v>
      </c>
      <c r="X156" s="31" cm="1">
        <f t="array" ref="X156">SUMPRODUCT((R156:S156&gt;=$N$8)*(R156:S156 &lt;= $N$9)*(TEXT(R156:S156,"yyyy-mm")=V156)*(R157:S157 = "▲"))</f>
        <v>0</v>
      </c>
      <c r="Y156" s="31"/>
      <c r="Z156" s="31"/>
      <c r="AA156" s="70">
        <v>139</v>
      </c>
      <c r="AB156" s="42">
        <f>AH154+1</f>
        <v>47070</v>
      </c>
      <c r="AC156" s="42">
        <f t="shared" ref="AC156:AH156" si="346">AB156+1</f>
        <v>47071</v>
      </c>
      <c r="AD156" s="42">
        <f t="shared" si="346"/>
        <v>47072</v>
      </c>
      <c r="AE156" s="42">
        <f t="shared" si="346"/>
        <v>47073</v>
      </c>
      <c r="AF156" s="42">
        <f t="shared" si="346"/>
        <v>47074</v>
      </c>
      <c r="AG156" s="43">
        <f t="shared" si="346"/>
        <v>47075</v>
      </c>
      <c r="AH156" s="44">
        <f t="shared" si="346"/>
        <v>47076</v>
      </c>
      <c r="AI156" s="15">
        <f>COUNTIF(AG157:AH157,"▲")</f>
        <v>1</v>
      </c>
      <c r="AJ156" s="15"/>
      <c r="AK156" s="15" t="str">
        <f>TEXT(AB156,"YYYY-MM")</f>
        <v>2028-11</v>
      </c>
      <c r="AL156" s="15" cm="1">
        <f t="array" ref="AL156">SUMPRODUCT((AB156:AH156&gt;=$N$8)*(AB156:AH156 &lt;= $N$9)*(TEXT(AB156:AH156,"yyyy-mm")=AK156)*(AB157:AH157 = "●"))</f>
        <v>0</v>
      </c>
      <c r="AM156" s="15" cm="1">
        <f t="array" ref="AM156">SUMPRODUCT((AG156:AH156&gt;=$N$8)*(AG156:AH156 &lt;= $N$9)*(TEXT(AG156:AH156,"yyyy-mm")=AK156)*(AG157:AH157 = "▲"))</f>
        <v>0</v>
      </c>
      <c r="AN156" s="15"/>
      <c r="AO156" s="15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4"/>
    </row>
    <row r="157" spans="10:53" s="3" customFormat="1" ht="21" customHeight="1" thickBot="1" x14ac:dyDescent="0.5">
      <c r="J157" s="24"/>
      <c r="K157" s="31" t="str">
        <f t="shared" ref="K157" si="347">IF(U157=0,"OK","NG")</f>
        <v>OK</v>
      </c>
      <c r="L157" s="71"/>
      <c r="M157" s="32"/>
      <c r="N157" s="32"/>
      <c r="O157" s="32"/>
      <c r="P157" s="32"/>
      <c r="Q157" s="32" t="s">
        <v>4</v>
      </c>
      <c r="R157" s="33" t="s">
        <v>4</v>
      </c>
      <c r="S157" s="34" t="s">
        <v>3</v>
      </c>
      <c r="T157" s="31">
        <f t="shared" ref="T157" si="348">IF($N$9-M156-T156&lt;=5,2,COUNTIF(M157:S157,"●"))</f>
        <v>2</v>
      </c>
      <c r="U157" s="31">
        <f>IF(T157&lt;2-T156,1,0)</f>
        <v>0</v>
      </c>
      <c r="V157" s="31" t="str">
        <f>TEXT(S156,"YYYY-MM")</f>
        <v>2028-06</v>
      </c>
      <c r="W157" s="31" cm="1">
        <f t="array" ref="W157">IF(V157=V156,0,SUMPRODUCT((M156:S156&gt;=$N$8)*(M156:S156 &lt;= $N$9)*(TEXT(M156:S156,"yyyy-mm")=V157)*(M157:S157 = "●")))</f>
        <v>0</v>
      </c>
      <c r="X157" s="31" cm="1">
        <f t="array" ref="X157">IF(V157=V156,0,SUMPRODUCT((M156:S156&gt;=$N$8)*(M156:S156 &lt;= $N$9)*(TEXT(M156:S156,"yyyy-mm")=V157)*(M157:S157 = "▲")))</f>
        <v>0</v>
      </c>
      <c r="Y157" s="31"/>
      <c r="Z157" s="31" t="str">
        <f t="shared" ref="Z157" si="349">IF(AJ157=0,"OK","NG")</f>
        <v>OK</v>
      </c>
      <c r="AA157" s="71"/>
      <c r="AB157" s="32"/>
      <c r="AC157" s="32"/>
      <c r="AD157" s="32"/>
      <c r="AE157" s="32"/>
      <c r="AF157" s="32" t="s">
        <v>4</v>
      </c>
      <c r="AG157" s="33" t="s">
        <v>4</v>
      </c>
      <c r="AH157" s="34"/>
      <c r="AI157" s="15">
        <f>IF($N$9-AB156-AI156&lt;=5,2,COUNTIF(AB157:AH157,"●"))</f>
        <v>2</v>
      </c>
      <c r="AJ157" s="15">
        <f>IF(AI157&lt;2-AI156,1,0)</f>
        <v>0</v>
      </c>
      <c r="AK157" s="15" t="str">
        <f>TEXT(AH156,"YYYY-MM")</f>
        <v>2028-11</v>
      </c>
      <c r="AL157" s="15" cm="1">
        <f t="array" ref="AL157">IF(AK157=AK156,0,SUMPRODUCT((AB156:AH156&gt;=$N$8)*(AB156:AH156 &lt;= $N$9)*(TEXT(AB156:AH156,"yyyy-mm")=AK157)*(AB157:AH157 = "●")))</f>
        <v>0</v>
      </c>
      <c r="AM157" s="15" cm="1">
        <f t="array" ref="AM157">IF(AK157=AK156,0,SUMPRODUCT((AB156:AH156&gt;=$N$8)*(AB156:AH156 &lt;= $N$9)*(TEXT(AB156:AH156,"yyyy-mm")=AK157)*(AB157:AH157 = "▲")))</f>
        <v>0</v>
      </c>
      <c r="AN157" s="15"/>
      <c r="AO157" s="15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4"/>
    </row>
    <row r="158" spans="10:53" s="3" customFormat="1" ht="21" customHeight="1" x14ac:dyDescent="0.45">
      <c r="J158" s="24"/>
      <c r="K158" s="31"/>
      <c r="L158" s="70">
        <v>119</v>
      </c>
      <c r="M158" s="42">
        <f>S156+1</f>
        <v>46930</v>
      </c>
      <c r="N158" s="42">
        <f t="shared" ref="N158:S158" si="350">M158+1</f>
        <v>46931</v>
      </c>
      <c r="O158" s="42">
        <f t="shared" si="350"/>
        <v>46932</v>
      </c>
      <c r="P158" s="42">
        <f t="shared" si="350"/>
        <v>46933</v>
      </c>
      <c r="Q158" s="42">
        <f t="shared" si="350"/>
        <v>46934</v>
      </c>
      <c r="R158" s="43">
        <f t="shared" si="350"/>
        <v>46935</v>
      </c>
      <c r="S158" s="44">
        <f t="shared" si="350"/>
        <v>46936</v>
      </c>
      <c r="T158" s="31">
        <f t="shared" ref="T158" si="351">COUNTIF(R159:S159,"▲")</f>
        <v>0</v>
      </c>
      <c r="U158" s="31"/>
      <c r="V158" s="31" t="str">
        <f>TEXT(M158,"YYYY-MM")</f>
        <v>2028-06</v>
      </c>
      <c r="W158" s="31" cm="1">
        <f t="array" ref="W158">SUMPRODUCT((M158:S158&gt;=$N$8)*(M158:S158 &lt;= $N$9)*(TEXT(M158:S158,"yyyy-mm")=V158)*(M159:S159 = "●"))</f>
        <v>0</v>
      </c>
      <c r="X158" s="31" cm="1">
        <f t="array" ref="X158">SUMPRODUCT((R158:S158&gt;=$N$8)*(R158:S158 &lt;= $N$9)*(TEXT(R158:S158,"yyyy-mm")=V158)*(R159:S159 = "▲"))</f>
        <v>0</v>
      </c>
      <c r="Y158" s="31"/>
      <c r="Z158" s="31"/>
      <c r="AA158" s="70">
        <v>140</v>
      </c>
      <c r="AB158" s="42">
        <f>AH156+1</f>
        <v>47077</v>
      </c>
      <c r="AC158" s="42">
        <f t="shared" ref="AC158:AH158" si="352">AB158+1</f>
        <v>47078</v>
      </c>
      <c r="AD158" s="42">
        <f t="shared" si="352"/>
        <v>47079</v>
      </c>
      <c r="AE158" s="42">
        <f t="shared" si="352"/>
        <v>47080</v>
      </c>
      <c r="AF158" s="42">
        <f t="shared" si="352"/>
        <v>47081</v>
      </c>
      <c r="AG158" s="43">
        <f t="shared" si="352"/>
        <v>47082</v>
      </c>
      <c r="AH158" s="44">
        <f t="shared" si="352"/>
        <v>47083</v>
      </c>
      <c r="AI158" s="15">
        <f>COUNTIF(AG159:AH159,"▲")</f>
        <v>0</v>
      </c>
      <c r="AJ158" s="15"/>
      <c r="AK158" s="15" t="str">
        <f>TEXT(AB158,"YYYY-MM")</f>
        <v>2028-11</v>
      </c>
      <c r="AL158" s="15" cm="1">
        <f t="array" ref="AL158">SUMPRODUCT((AB158:AH158&gt;=$N$8)*(AB158:AH158 &lt;= $N$9)*(TEXT(AB158:AH158,"yyyy-mm")=AK158)*(AB159:AH159 = "●"))</f>
        <v>0</v>
      </c>
      <c r="AM158" s="15" cm="1">
        <f t="array" ref="AM158">SUMPRODUCT((AG158:AH158&gt;=$N$8)*(AG158:AH158 &lt;= $N$9)*(TEXT(AG158:AH158,"yyyy-mm")=AK158)*(AG159:AH159 = "▲"))</f>
        <v>0</v>
      </c>
      <c r="AN158" s="15"/>
      <c r="AO158" s="15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4"/>
    </row>
    <row r="159" spans="10:53" s="3" customFormat="1" ht="21" customHeight="1" thickBot="1" x14ac:dyDescent="0.5">
      <c r="J159" s="24"/>
      <c r="K159" s="31" t="str">
        <f t="shared" ref="K159" si="353">IF(U159=0,"OK","NG")</f>
        <v>OK</v>
      </c>
      <c r="L159" s="71"/>
      <c r="M159" s="32"/>
      <c r="N159" s="32"/>
      <c r="O159" s="32"/>
      <c r="P159" s="32"/>
      <c r="Q159" s="32"/>
      <c r="R159" s="33" t="s">
        <v>3</v>
      </c>
      <c r="S159" s="34" t="s">
        <v>3</v>
      </c>
      <c r="T159" s="31">
        <f t="shared" ref="T159" si="354">IF($N$9-M158-T158&lt;=5,2,COUNTIF(M159:S159,"●"))</f>
        <v>2</v>
      </c>
      <c r="U159" s="31">
        <f>IF(T159&lt;2-T158,1,0)</f>
        <v>0</v>
      </c>
      <c r="V159" s="31" t="str">
        <f>TEXT(S158,"YYYY-MM")</f>
        <v>2028-07</v>
      </c>
      <c r="W159" s="31" cm="1">
        <f t="array" ref="W159">IF(V159=V158,0,SUMPRODUCT((M158:S158&gt;=$N$8)*(M158:S158 &lt;= $N$9)*(TEXT(M158:S158,"yyyy-mm")=V159)*(M159:S159 = "●")))</f>
        <v>0</v>
      </c>
      <c r="X159" s="31" cm="1">
        <f t="array" ref="X159">IF(V159=V158,0,SUMPRODUCT((M158:S158&gt;=$N$8)*(M158:S158 &lt;= $N$9)*(TEXT(M158:S158,"yyyy-mm")=V159)*(M159:S159 = "▲")))</f>
        <v>0</v>
      </c>
      <c r="Y159" s="31"/>
      <c r="Z159" s="31" t="str">
        <f t="shared" ref="Z159" si="355">IF(AJ159=0,"OK","NG")</f>
        <v>OK</v>
      </c>
      <c r="AA159" s="71"/>
      <c r="AB159" s="32"/>
      <c r="AC159" s="32"/>
      <c r="AD159" s="32"/>
      <c r="AE159" s="32"/>
      <c r="AF159" s="32"/>
      <c r="AG159" s="33" t="s">
        <v>3</v>
      </c>
      <c r="AH159" s="34" t="s">
        <v>3</v>
      </c>
      <c r="AI159" s="15">
        <f>IF($N$9-AB158-AI158&lt;=5,2,COUNTIF(AB159:AH159,"●"))</f>
        <v>2</v>
      </c>
      <c r="AJ159" s="15">
        <f>IF(AI159&lt;2-AI158,1,0)</f>
        <v>0</v>
      </c>
      <c r="AK159" s="15" t="str">
        <f>TEXT(AH158,"YYYY-MM")</f>
        <v>2028-11</v>
      </c>
      <c r="AL159" s="15" cm="1">
        <f t="array" ref="AL159">IF(AK159=AK158,0,SUMPRODUCT((AB158:AH158&gt;=$N$8)*(AB158:AH158 &lt;= $N$9)*(TEXT(AB158:AH158,"yyyy-mm")=AK159)*(AB159:AH159 = "●")))</f>
        <v>0</v>
      </c>
      <c r="AM159" s="15" cm="1">
        <f t="array" ref="AM159">IF(AK159=AK158,0,SUMPRODUCT((AB158:AH158&gt;=$N$8)*(AB158:AH158 &lt;= $N$9)*(TEXT(AB158:AH158,"yyyy-mm")=AK159)*(AB159:AH159 = "▲")))</f>
        <v>0</v>
      </c>
      <c r="AN159" s="15"/>
      <c r="AO159" s="15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4"/>
    </row>
    <row r="160" spans="10:53" s="3" customFormat="1" ht="21" customHeight="1" x14ac:dyDescent="0.45">
      <c r="J160" s="24"/>
      <c r="K160" s="31"/>
      <c r="L160" s="70">
        <v>120</v>
      </c>
      <c r="M160" s="42">
        <f>S158+1</f>
        <v>46937</v>
      </c>
      <c r="N160" s="42">
        <f t="shared" ref="N160:S160" si="356">M160+1</f>
        <v>46938</v>
      </c>
      <c r="O160" s="42">
        <f t="shared" si="356"/>
        <v>46939</v>
      </c>
      <c r="P160" s="42">
        <f t="shared" si="356"/>
        <v>46940</v>
      </c>
      <c r="Q160" s="42">
        <f t="shared" si="356"/>
        <v>46941</v>
      </c>
      <c r="R160" s="43">
        <f t="shared" si="356"/>
        <v>46942</v>
      </c>
      <c r="S160" s="44">
        <f t="shared" si="356"/>
        <v>46943</v>
      </c>
      <c r="T160" s="31">
        <f t="shared" ref="T160" si="357">COUNTIF(R161:S161,"▲")</f>
        <v>0</v>
      </c>
      <c r="U160" s="31"/>
      <c r="V160" s="31" t="str">
        <f>TEXT(M160,"YYYY-MM")</f>
        <v>2028-07</v>
      </c>
      <c r="W160" s="31" cm="1">
        <f t="array" ref="W160">SUMPRODUCT((M160:S160&gt;=$N$8)*(M160:S160 &lt;= $N$9)*(TEXT(M160:S160,"yyyy-mm")=V160)*(M161:S161 = "●"))</f>
        <v>0</v>
      </c>
      <c r="X160" s="31" cm="1">
        <f t="array" ref="X160">SUMPRODUCT((R160:S160&gt;=$N$8)*(R160:S160 &lt;= $N$9)*(TEXT(R160:S160,"yyyy-mm")=V160)*(R161:S161 = "▲"))</f>
        <v>0</v>
      </c>
      <c r="Y160" s="31"/>
      <c r="Z160" s="31"/>
      <c r="AA160" s="70">
        <v>141</v>
      </c>
      <c r="AB160" s="42">
        <f>AH158+1</f>
        <v>47084</v>
      </c>
      <c r="AC160" s="42">
        <f t="shared" ref="AC160:AH160" si="358">AB160+1</f>
        <v>47085</v>
      </c>
      <c r="AD160" s="42">
        <f t="shared" si="358"/>
        <v>47086</v>
      </c>
      <c r="AE160" s="42">
        <f t="shared" si="358"/>
        <v>47087</v>
      </c>
      <c r="AF160" s="42">
        <f t="shared" si="358"/>
        <v>47088</v>
      </c>
      <c r="AG160" s="43">
        <f t="shared" si="358"/>
        <v>47089</v>
      </c>
      <c r="AH160" s="44">
        <f t="shared" si="358"/>
        <v>47090</v>
      </c>
      <c r="AI160" s="15">
        <f>COUNTIF(AG161:AH161,"▲")</f>
        <v>0</v>
      </c>
      <c r="AJ160" s="15"/>
      <c r="AK160" s="15" t="str">
        <f>TEXT(AB160,"YYYY-MM")</f>
        <v>2028-11</v>
      </c>
      <c r="AL160" s="15" cm="1">
        <f t="array" ref="AL160">SUMPRODUCT((AB160:AH160&gt;=$N$8)*(AB160:AH160 &lt;= $N$9)*(TEXT(AB160:AH160,"yyyy-mm")=AK160)*(AB161:AH161 = "●"))</f>
        <v>0</v>
      </c>
      <c r="AM160" s="15" cm="1">
        <f t="array" ref="AM160">SUMPRODUCT((AG160:AH160&gt;=$N$8)*(AG160:AH160 &lt;= $N$9)*(TEXT(AG160:AH160,"yyyy-mm")=AK160)*(AG161:AH161 = "▲"))</f>
        <v>0</v>
      </c>
      <c r="AN160" s="15"/>
      <c r="AO160" s="15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4"/>
    </row>
    <row r="161" spans="9:53" s="3" customFormat="1" ht="21" customHeight="1" thickBot="1" x14ac:dyDescent="0.5">
      <c r="J161" s="24"/>
      <c r="K161" s="31" t="str">
        <f t="shared" ref="K161" si="359">IF(U161=0,"OK","NG")</f>
        <v>OK</v>
      </c>
      <c r="L161" s="71"/>
      <c r="M161" s="32"/>
      <c r="N161" s="32"/>
      <c r="O161" s="32"/>
      <c r="P161" s="32"/>
      <c r="Q161" s="32"/>
      <c r="R161" s="33" t="s">
        <v>3</v>
      </c>
      <c r="S161" s="34" t="s">
        <v>3</v>
      </c>
      <c r="T161" s="31">
        <f t="shared" ref="T161" si="360">IF($N$9-M160-T160&lt;=5,2,COUNTIF(M161:S161,"●"))</f>
        <v>2</v>
      </c>
      <c r="U161" s="31">
        <f>IF(T161&lt;2-T160,1,0)</f>
        <v>0</v>
      </c>
      <c r="V161" s="31" t="str">
        <f>TEXT(S160,"YYYY-MM")</f>
        <v>2028-07</v>
      </c>
      <c r="W161" s="31" cm="1">
        <f t="array" ref="W161">IF(V161=V160,0,SUMPRODUCT((M160:S160&gt;=$N$8)*(M160:S160 &lt;= $N$9)*(TEXT(M160:S160,"yyyy-mm")=V161)*(M161:S161 = "●")))</f>
        <v>0</v>
      </c>
      <c r="X161" s="31" cm="1">
        <f t="array" ref="X161">IF(V161=V160,0,SUMPRODUCT((M160:S160&gt;=$N$8)*(M160:S160 &lt;= $N$9)*(TEXT(M160:S160,"yyyy-mm")=V161)*(M161:S161 = "▲")))</f>
        <v>0</v>
      </c>
      <c r="Y161" s="31"/>
      <c r="Z161" s="31" t="str">
        <f t="shared" ref="Z161" si="361">IF(AJ161=0,"OK","NG")</f>
        <v>OK</v>
      </c>
      <c r="AA161" s="71"/>
      <c r="AB161" s="32"/>
      <c r="AC161" s="32"/>
      <c r="AD161" s="32"/>
      <c r="AE161" s="32"/>
      <c r="AF161" s="32"/>
      <c r="AG161" s="33" t="s">
        <v>3</v>
      </c>
      <c r="AH161" s="34" t="s">
        <v>3</v>
      </c>
      <c r="AI161" s="15">
        <f>IF($N$9-AB160-AI160&lt;=5,2,COUNTIF(AB161:AH161,"●"))</f>
        <v>2</v>
      </c>
      <c r="AJ161" s="15">
        <f>IF(AI161&lt;2-AI160,1,0)</f>
        <v>0</v>
      </c>
      <c r="AK161" s="15" t="str">
        <f>TEXT(AH160,"YYYY-MM")</f>
        <v>2028-12</v>
      </c>
      <c r="AL161" s="15" cm="1">
        <f t="array" ref="AL161">IF(AK161=AK160,0,SUMPRODUCT((AB160:AH160&gt;=$N$8)*(AB160:AH160 &lt;= $N$9)*(TEXT(AB160:AH160,"yyyy-mm")=AK161)*(AB161:AH161 = "●")))</f>
        <v>0</v>
      </c>
      <c r="AM161" s="15" cm="1">
        <f t="array" ref="AM161">IF(AK161=AK160,0,SUMPRODUCT((AB160:AH160&gt;=$N$8)*(AB160:AH160 &lt;= $N$9)*(TEXT(AB160:AH160,"yyyy-mm")=AK161)*(AB161:AH161 = "▲")))</f>
        <v>0</v>
      </c>
      <c r="AN161" s="15"/>
      <c r="AO161" s="15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4"/>
    </row>
    <row r="162" spans="9:53" s="3" customFormat="1" ht="21" customHeight="1" x14ac:dyDescent="0.45">
      <c r="J162" s="24"/>
      <c r="K162" s="31"/>
      <c r="L162" s="70">
        <v>121</v>
      </c>
      <c r="M162" s="42">
        <f>S160+1</f>
        <v>46944</v>
      </c>
      <c r="N162" s="42">
        <f t="shared" ref="N162:S162" si="362">M162+1</f>
        <v>46945</v>
      </c>
      <c r="O162" s="42">
        <f t="shared" si="362"/>
        <v>46946</v>
      </c>
      <c r="P162" s="42">
        <f t="shared" si="362"/>
        <v>46947</v>
      </c>
      <c r="Q162" s="42">
        <f t="shared" si="362"/>
        <v>46948</v>
      </c>
      <c r="R162" s="43">
        <f t="shared" si="362"/>
        <v>46949</v>
      </c>
      <c r="S162" s="44">
        <f t="shared" si="362"/>
        <v>46950</v>
      </c>
      <c r="T162" s="31">
        <f t="shared" ref="T162" si="363">COUNTIF(R163:S163,"▲")</f>
        <v>0</v>
      </c>
      <c r="U162" s="31"/>
      <c r="V162" s="31" t="str">
        <f>TEXT(M162,"YYYY-MM")</f>
        <v>2028-07</v>
      </c>
      <c r="W162" s="31" cm="1">
        <f t="array" ref="W162">SUMPRODUCT((M162:S162&gt;=$N$8)*(M162:S162 &lt;= $N$9)*(TEXT(M162:S162,"yyyy-mm")=V162)*(M163:S163 = "●"))</f>
        <v>0</v>
      </c>
      <c r="X162" s="31" cm="1">
        <f t="array" ref="X162">SUMPRODUCT((R162:S162&gt;=$N$8)*(R162:S162 &lt;= $N$9)*(TEXT(R162:S162,"yyyy-mm")=V162)*(R163:S163 = "▲"))</f>
        <v>0</v>
      </c>
      <c r="Y162" s="31"/>
      <c r="Z162" s="31"/>
      <c r="AA162" s="70">
        <v>142</v>
      </c>
      <c r="AB162" s="42">
        <f>AH160+1</f>
        <v>47091</v>
      </c>
      <c r="AC162" s="42">
        <f t="shared" ref="AC162:AH162" si="364">AB162+1</f>
        <v>47092</v>
      </c>
      <c r="AD162" s="42">
        <f t="shared" si="364"/>
        <v>47093</v>
      </c>
      <c r="AE162" s="42">
        <f t="shared" si="364"/>
        <v>47094</v>
      </c>
      <c r="AF162" s="42">
        <f t="shared" si="364"/>
        <v>47095</v>
      </c>
      <c r="AG162" s="43">
        <f t="shared" si="364"/>
        <v>47096</v>
      </c>
      <c r="AH162" s="44">
        <f t="shared" si="364"/>
        <v>47097</v>
      </c>
      <c r="AI162" s="15">
        <f>COUNTIF(AG163:AH163,"▲")</f>
        <v>0</v>
      </c>
      <c r="AJ162" s="15"/>
      <c r="AK162" s="15" t="str">
        <f>TEXT(AB162,"YYYY-MM")</f>
        <v>2028-12</v>
      </c>
      <c r="AL162" s="15" cm="1">
        <f t="array" ref="AL162">SUMPRODUCT((AB162:AH162&gt;=$N$8)*(AB162:AH162 &lt;= $N$9)*(TEXT(AB162:AH162,"yyyy-mm")=AK162)*(AB163:AH163 = "●"))</f>
        <v>0</v>
      </c>
      <c r="AM162" s="15" cm="1">
        <f t="array" ref="AM162">SUMPRODUCT((AG162:AH162&gt;=$N$8)*(AG162:AH162 &lt;= $N$9)*(TEXT(AG162:AH162,"yyyy-mm")=AK162)*(AG163:AH163 = "▲"))</f>
        <v>0</v>
      </c>
      <c r="AN162" s="15"/>
      <c r="AO162" s="15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4"/>
    </row>
    <row r="163" spans="9:53" s="3" customFormat="1" ht="21" customHeight="1" thickBot="1" x14ac:dyDescent="0.5">
      <c r="J163" s="24"/>
      <c r="K163" s="31" t="str">
        <f t="shared" ref="K163" si="365">IF(U163=0,"OK","NG")</f>
        <v>OK</v>
      </c>
      <c r="L163" s="71"/>
      <c r="M163" s="32"/>
      <c r="N163" s="32"/>
      <c r="O163" s="32"/>
      <c r="P163" s="32"/>
      <c r="Q163" s="32"/>
      <c r="R163" s="33" t="s">
        <v>3</v>
      </c>
      <c r="S163" s="34" t="s">
        <v>3</v>
      </c>
      <c r="T163" s="31">
        <f t="shared" ref="T163" si="366">IF($N$9-M162-T162&lt;=5,2,COUNTIF(M163:S163,"●"))</f>
        <v>2</v>
      </c>
      <c r="U163" s="31">
        <f>IF(T163&lt;2-T162,1,0)</f>
        <v>0</v>
      </c>
      <c r="V163" s="31" t="str">
        <f>TEXT(S162,"YYYY-MM")</f>
        <v>2028-07</v>
      </c>
      <c r="W163" s="31" cm="1">
        <f t="array" ref="W163">IF(V163=V162,0,SUMPRODUCT((M162:S162&gt;=$N$8)*(M162:S162 &lt;= $N$9)*(TEXT(M162:S162,"yyyy-mm")=V163)*(M163:S163 = "●")))</f>
        <v>0</v>
      </c>
      <c r="X163" s="31" cm="1">
        <f t="array" ref="X163">IF(V163=V162,0,SUMPRODUCT((M162:S162&gt;=$N$8)*(M162:S162 &lt;= $N$9)*(TEXT(M162:S162,"yyyy-mm")=V163)*(M163:S163 = "▲")))</f>
        <v>0</v>
      </c>
      <c r="Y163" s="31"/>
      <c r="Z163" s="31" t="str">
        <f t="shared" ref="Z163" si="367">IF(AJ163=0,"OK","NG")</f>
        <v>OK</v>
      </c>
      <c r="AA163" s="71"/>
      <c r="AB163" s="32"/>
      <c r="AC163" s="32"/>
      <c r="AD163" s="32"/>
      <c r="AE163" s="32"/>
      <c r="AF163" s="32"/>
      <c r="AG163" s="33" t="s">
        <v>3</v>
      </c>
      <c r="AH163" s="34" t="s">
        <v>3</v>
      </c>
      <c r="AI163" s="15">
        <f>IF($N$9-AB162-AI162&lt;=5,2,COUNTIF(AB163:AH163,"●"))</f>
        <v>2</v>
      </c>
      <c r="AJ163" s="15">
        <f>IF(AI163&lt;2-AI162,1,0)</f>
        <v>0</v>
      </c>
      <c r="AK163" s="15" t="str">
        <f>TEXT(AH162,"YYYY-MM")</f>
        <v>2028-12</v>
      </c>
      <c r="AL163" s="15" cm="1">
        <f t="array" ref="AL163">IF(AK163=AK162,0,SUMPRODUCT((AB162:AH162&gt;=$N$8)*(AB162:AH162 &lt;= $N$9)*(TEXT(AB162:AH162,"yyyy-mm")=AK163)*(AB163:AH163 = "●")))</f>
        <v>0</v>
      </c>
      <c r="AM163" s="15" cm="1">
        <f t="array" ref="AM163">IF(AK163=AK162,0,SUMPRODUCT((AB162:AH162&gt;=$N$8)*(AB162:AH162 &lt;= $N$9)*(TEXT(AB162:AH162,"yyyy-mm")=AK163)*(AB163:AH163 = "▲")))</f>
        <v>0</v>
      </c>
      <c r="AN163" s="15"/>
      <c r="AO163" s="15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4"/>
    </row>
    <row r="164" spans="9:53" s="3" customFormat="1" ht="21" customHeight="1" x14ac:dyDescent="0.45">
      <c r="J164" s="24"/>
      <c r="K164" s="31"/>
      <c r="L164" s="70">
        <v>122</v>
      </c>
      <c r="M164" s="42">
        <f>S162+1</f>
        <v>46951</v>
      </c>
      <c r="N164" s="42">
        <f t="shared" ref="N164:S164" si="368">M164+1</f>
        <v>46952</v>
      </c>
      <c r="O164" s="42">
        <f t="shared" si="368"/>
        <v>46953</v>
      </c>
      <c r="P164" s="42">
        <f t="shared" si="368"/>
        <v>46954</v>
      </c>
      <c r="Q164" s="42">
        <f t="shared" si="368"/>
        <v>46955</v>
      </c>
      <c r="R164" s="43">
        <f t="shared" si="368"/>
        <v>46956</v>
      </c>
      <c r="S164" s="44">
        <f t="shared" si="368"/>
        <v>46957</v>
      </c>
      <c r="T164" s="31">
        <f t="shared" ref="T164" si="369">COUNTIF(R165:S165,"▲")</f>
        <v>0</v>
      </c>
      <c r="U164" s="31"/>
      <c r="V164" s="31" t="str">
        <f>TEXT(M164,"YYYY-MM")</f>
        <v>2028-07</v>
      </c>
      <c r="W164" s="31" cm="1">
        <f t="array" ref="W164">SUMPRODUCT((M164:S164&gt;=$N$8)*(M164:S164 &lt;= $N$9)*(TEXT(M164:S164,"yyyy-mm")=V164)*(M165:S165 = "●"))</f>
        <v>0</v>
      </c>
      <c r="X164" s="31" cm="1">
        <f t="array" ref="X164">SUMPRODUCT((R164:S164&gt;=$N$8)*(R164:S164 &lt;= $N$9)*(TEXT(R164:S164,"yyyy-mm")=V164)*(R165:S165 = "▲"))</f>
        <v>0</v>
      </c>
      <c r="Y164" s="31"/>
      <c r="Z164" s="31"/>
      <c r="AA164" s="70">
        <v>143</v>
      </c>
      <c r="AB164" s="42">
        <f>AH162+1</f>
        <v>47098</v>
      </c>
      <c r="AC164" s="42">
        <f t="shared" ref="AC164:AH164" si="370">AB164+1</f>
        <v>47099</v>
      </c>
      <c r="AD164" s="42">
        <f t="shared" si="370"/>
        <v>47100</v>
      </c>
      <c r="AE164" s="42">
        <f t="shared" si="370"/>
        <v>47101</v>
      </c>
      <c r="AF164" s="42">
        <f t="shared" si="370"/>
        <v>47102</v>
      </c>
      <c r="AG164" s="43">
        <f t="shared" si="370"/>
        <v>47103</v>
      </c>
      <c r="AH164" s="44">
        <f t="shared" si="370"/>
        <v>47104</v>
      </c>
      <c r="AI164" s="15">
        <f>COUNTIF(AG165:AH165,"▲")</f>
        <v>0</v>
      </c>
      <c r="AJ164" s="15"/>
      <c r="AK164" s="15" t="str">
        <f>TEXT(AB164,"YYYY-MM")</f>
        <v>2028-12</v>
      </c>
      <c r="AL164" s="15" cm="1">
        <f t="array" ref="AL164">SUMPRODUCT((AB164:AH164&gt;=$N$8)*(AB164:AH164 &lt;= $N$9)*(TEXT(AB164:AH164,"yyyy-mm")=AK164)*(AB165:AH165 = "●"))</f>
        <v>0</v>
      </c>
      <c r="AM164" s="15" cm="1">
        <f t="array" ref="AM164">SUMPRODUCT((AG164:AH164&gt;=$N$8)*(AG164:AH164 &lt;= $N$9)*(TEXT(AG164:AH164,"yyyy-mm")=AK164)*(AG165:AH165 = "▲"))</f>
        <v>0</v>
      </c>
      <c r="AN164" s="15"/>
      <c r="AO164" s="15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4"/>
    </row>
    <row r="165" spans="9:53" s="3" customFormat="1" ht="21" customHeight="1" thickBot="1" x14ac:dyDescent="0.5">
      <c r="J165" s="24"/>
      <c r="K165" s="31" t="str">
        <f t="shared" ref="K165" si="371">IF(U165=0,"OK","NG")</f>
        <v>OK</v>
      </c>
      <c r="L165" s="71"/>
      <c r="M165" s="32"/>
      <c r="N165" s="32"/>
      <c r="O165" s="32"/>
      <c r="P165" s="32"/>
      <c r="Q165" s="32"/>
      <c r="R165" s="33" t="s">
        <v>3</v>
      </c>
      <c r="S165" s="34" t="s">
        <v>3</v>
      </c>
      <c r="T165" s="31">
        <f t="shared" ref="T165" si="372">IF($N$9-M164-T164&lt;=5,2,COUNTIF(M165:S165,"●"))</f>
        <v>2</v>
      </c>
      <c r="U165" s="31">
        <f>IF(T165&lt;2-T164,1,0)</f>
        <v>0</v>
      </c>
      <c r="V165" s="31" t="str">
        <f>TEXT(S164,"YYYY-MM")</f>
        <v>2028-07</v>
      </c>
      <c r="W165" s="31" cm="1">
        <f t="array" ref="W165">IF(V165=V164,0,SUMPRODUCT((M164:S164&gt;=$N$8)*(M164:S164 &lt;= $N$9)*(TEXT(M164:S164,"yyyy-mm")=V165)*(M165:S165 = "●")))</f>
        <v>0</v>
      </c>
      <c r="X165" s="31" cm="1">
        <f t="array" ref="X165">IF(V165=V164,0,SUMPRODUCT((M164:S164&gt;=$N$8)*(M164:S164 &lt;= $N$9)*(TEXT(M164:S164,"yyyy-mm")=V165)*(M165:S165 = "▲")))</f>
        <v>0</v>
      </c>
      <c r="Y165" s="31"/>
      <c r="Z165" s="31" t="str">
        <f t="shared" ref="Z165" si="373">IF(AJ165=0,"OK","NG")</f>
        <v>OK</v>
      </c>
      <c r="AA165" s="71"/>
      <c r="AB165" s="32"/>
      <c r="AC165" s="32"/>
      <c r="AD165" s="32"/>
      <c r="AE165" s="32"/>
      <c r="AF165" s="32"/>
      <c r="AG165" s="33" t="s">
        <v>3</v>
      </c>
      <c r="AH165" s="34" t="s">
        <v>3</v>
      </c>
      <c r="AI165" s="15">
        <f>IF($N$9-AB164-AI164&lt;=5,2,COUNTIF(AB165:AH165,"●"))</f>
        <v>2</v>
      </c>
      <c r="AJ165" s="15">
        <f>IF(AI165&lt;2-AI164,1,0)</f>
        <v>0</v>
      </c>
      <c r="AK165" s="15" t="str">
        <f>TEXT(AH164,"YYYY-MM")</f>
        <v>2028-12</v>
      </c>
      <c r="AL165" s="15" cm="1">
        <f t="array" ref="AL165">IF(AK165=AK164,0,SUMPRODUCT((AB164:AH164&gt;=$N$8)*(AB164:AH164 &lt;= $N$9)*(TEXT(AB164:AH164,"yyyy-mm")=AK165)*(AB165:AH165 = "●")))</f>
        <v>0</v>
      </c>
      <c r="AM165" s="15" cm="1">
        <f t="array" ref="AM165">IF(AK165=AK164,0,SUMPRODUCT((AB164:AH164&gt;=$N$8)*(AB164:AH164 &lt;= $N$9)*(TEXT(AB164:AH164,"yyyy-mm")=AK165)*(AB165:AH165 = "▲")))</f>
        <v>0</v>
      </c>
      <c r="AN165" s="15"/>
      <c r="AO165" s="15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4"/>
    </row>
    <row r="166" spans="9:53" s="3" customFormat="1" ht="21" customHeight="1" x14ac:dyDescent="0.45">
      <c r="J166" s="24"/>
      <c r="K166" s="31"/>
      <c r="L166" s="70">
        <v>123</v>
      </c>
      <c r="M166" s="42">
        <f>S164+1</f>
        <v>46958</v>
      </c>
      <c r="N166" s="42">
        <f t="shared" ref="N166:S166" si="374">M166+1</f>
        <v>46959</v>
      </c>
      <c r="O166" s="42">
        <f t="shared" si="374"/>
        <v>46960</v>
      </c>
      <c r="P166" s="42">
        <f t="shared" si="374"/>
        <v>46961</v>
      </c>
      <c r="Q166" s="42">
        <f t="shared" si="374"/>
        <v>46962</v>
      </c>
      <c r="R166" s="43">
        <f t="shared" si="374"/>
        <v>46963</v>
      </c>
      <c r="S166" s="44">
        <f t="shared" si="374"/>
        <v>46964</v>
      </c>
      <c r="T166" s="31">
        <f t="shared" ref="T166" si="375">COUNTIF(R167:S167,"▲")</f>
        <v>0</v>
      </c>
      <c r="U166" s="31"/>
      <c r="V166" s="31" t="str">
        <f>TEXT(M166,"YYYY-MM")</f>
        <v>2028-07</v>
      </c>
      <c r="W166" s="31" cm="1">
        <f t="array" ref="W166">SUMPRODUCT((M166:S166&gt;=$N$8)*(M166:S166 &lt;= $N$9)*(TEXT(M166:S166,"yyyy-mm")=V166)*(M167:S167 = "●"))</f>
        <v>0</v>
      </c>
      <c r="X166" s="31" cm="1">
        <f t="array" ref="X166">SUMPRODUCT((R166:S166&gt;=$N$8)*(R166:S166 &lt;= $N$9)*(TEXT(R166:S166,"yyyy-mm")=V166)*(R167:S167 = "▲"))</f>
        <v>0</v>
      </c>
      <c r="Y166" s="31"/>
      <c r="Z166" s="31"/>
      <c r="AA166" s="70">
        <v>144</v>
      </c>
      <c r="AB166" s="42">
        <f>AH164+1</f>
        <v>47105</v>
      </c>
      <c r="AC166" s="42">
        <f t="shared" ref="AC166:AH166" si="376">AB166+1</f>
        <v>47106</v>
      </c>
      <c r="AD166" s="42">
        <f t="shared" si="376"/>
        <v>47107</v>
      </c>
      <c r="AE166" s="42">
        <f t="shared" si="376"/>
        <v>47108</v>
      </c>
      <c r="AF166" s="42">
        <f t="shared" si="376"/>
        <v>47109</v>
      </c>
      <c r="AG166" s="43">
        <f t="shared" si="376"/>
        <v>47110</v>
      </c>
      <c r="AH166" s="44">
        <f t="shared" si="376"/>
        <v>47111</v>
      </c>
      <c r="AI166" s="15">
        <f>COUNTIF(AG167:AH167,"▲")</f>
        <v>0</v>
      </c>
      <c r="AJ166" s="15"/>
      <c r="AK166" s="15" t="str">
        <f>TEXT(AB166,"YYYY-MM")</f>
        <v>2028-12</v>
      </c>
      <c r="AL166" s="15" cm="1">
        <f t="array" ref="AL166">SUMPRODUCT((AB166:AH166&gt;=$N$8)*(AB166:AH166 &lt;= $N$9)*(TEXT(AB166:AH166,"yyyy-mm")=AK166)*(AB167:AH167 = "●"))</f>
        <v>0</v>
      </c>
      <c r="AM166" s="15" cm="1">
        <f t="array" ref="AM166">SUMPRODUCT((AG166:AH166&gt;=$N$8)*(AG166:AH166 &lt;= $N$9)*(TEXT(AG166:AH166,"yyyy-mm")=AK166)*(AG167:AH167 = "▲"))</f>
        <v>0</v>
      </c>
      <c r="AN166" s="15"/>
      <c r="AO166" s="15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4"/>
    </row>
    <row r="167" spans="9:53" s="3" customFormat="1" ht="21" customHeight="1" thickBot="1" x14ac:dyDescent="0.5">
      <c r="J167" s="24"/>
      <c r="K167" s="31" t="str">
        <f t="shared" ref="K167" si="377">IF(U167=0,"OK","NG")</f>
        <v>OK</v>
      </c>
      <c r="L167" s="71"/>
      <c r="M167" s="32"/>
      <c r="N167" s="32"/>
      <c r="O167" s="32"/>
      <c r="P167" s="32"/>
      <c r="Q167" s="32" t="s">
        <v>3</v>
      </c>
      <c r="R167" s="33" t="s">
        <v>3</v>
      </c>
      <c r="S167" s="34"/>
      <c r="T167" s="31">
        <f t="shared" ref="T167" si="378">IF($N$9-M166-T166&lt;=5,2,COUNTIF(M167:S167,"●"))</f>
        <v>2</v>
      </c>
      <c r="U167" s="31">
        <f>IF(T167&lt;2-T166,1,0)</f>
        <v>0</v>
      </c>
      <c r="V167" s="31" t="str">
        <f>TEXT(S166,"YYYY-MM")</f>
        <v>2028-07</v>
      </c>
      <c r="W167" s="31" cm="1">
        <f t="array" ref="W167">IF(V167=V166,0,SUMPRODUCT((M166:S166&gt;=$N$8)*(M166:S166 &lt;= $N$9)*(TEXT(M166:S166,"yyyy-mm")=V167)*(M167:S167 = "●")))</f>
        <v>0</v>
      </c>
      <c r="X167" s="31" cm="1">
        <f t="array" ref="X167">IF(V167=V166,0,SUMPRODUCT((M166:S166&gt;=$N$8)*(M166:S166 &lt;= $N$9)*(TEXT(M166:S166,"yyyy-mm")=V167)*(M167:S167 = "▲")))</f>
        <v>0</v>
      </c>
      <c r="Y167" s="31"/>
      <c r="Z167" s="31" t="str">
        <f t="shared" ref="Z167" si="379">IF(AJ167=0,"OK","NG")</f>
        <v>OK</v>
      </c>
      <c r="AA167" s="71"/>
      <c r="AB167" s="32"/>
      <c r="AC167" s="32"/>
      <c r="AD167" s="32"/>
      <c r="AE167" s="32"/>
      <c r="AF167" s="32" t="s">
        <v>3</v>
      </c>
      <c r="AG167" s="33" t="s">
        <v>3</v>
      </c>
      <c r="AH167" s="34"/>
      <c r="AI167" s="15">
        <f>IF($N$9-AB166-AI166&lt;=5,2,COUNTIF(AB167:AH167,"●"))</f>
        <v>2</v>
      </c>
      <c r="AJ167" s="15">
        <f>IF(AI167&lt;2-AI166,1,0)</f>
        <v>0</v>
      </c>
      <c r="AK167" s="15" t="str">
        <f>TEXT(AH166,"YYYY-MM")</f>
        <v>2028-12</v>
      </c>
      <c r="AL167" s="15" cm="1">
        <f t="array" ref="AL167">IF(AK167=AK166,0,SUMPRODUCT((AB166:AH166&gt;=$N$8)*(AB166:AH166 &lt;= $N$9)*(TEXT(AB166:AH166,"yyyy-mm")=AK167)*(AB167:AH167 = "●")))</f>
        <v>0</v>
      </c>
      <c r="AM167" s="15" cm="1">
        <f t="array" ref="AM167">IF(AK167=AK166,0,SUMPRODUCT((AB166:AH166&gt;=$N$8)*(AB166:AH166 &lt;= $N$9)*(TEXT(AB166:AH166,"yyyy-mm")=AK167)*(AB167:AH167 = "▲")))</f>
        <v>0</v>
      </c>
      <c r="AN167" s="15"/>
      <c r="AO167" s="15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4"/>
    </row>
    <row r="168" spans="9:53" s="3" customFormat="1" ht="21" customHeight="1" x14ac:dyDescent="0.45">
      <c r="J168" s="24"/>
      <c r="K168" s="31"/>
      <c r="L168" s="70">
        <v>124</v>
      </c>
      <c r="M168" s="42">
        <f>S166+1</f>
        <v>46965</v>
      </c>
      <c r="N168" s="42">
        <f t="shared" ref="N168:S168" si="380">M168+1</f>
        <v>46966</v>
      </c>
      <c r="O168" s="42">
        <f t="shared" si="380"/>
        <v>46967</v>
      </c>
      <c r="P168" s="42">
        <f t="shared" si="380"/>
        <v>46968</v>
      </c>
      <c r="Q168" s="42">
        <f t="shared" si="380"/>
        <v>46969</v>
      </c>
      <c r="R168" s="43">
        <f t="shared" si="380"/>
        <v>46970</v>
      </c>
      <c r="S168" s="44">
        <f t="shared" si="380"/>
        <v>46971</v>
      </c>
      <c r="T168" s="31">
        <f t="shared" ref="T168" si="381">COUNTIF(R169:S169,"▲")</f>
        <v>0</v>
      </c>
      <c r="U168" s="31"/>
      <c r="V168" s="31" t="str">
        <f>TEXT(M168,"YYYY-MM")</f>
        <v>2028-07</v>
      </c>
      <c r="W168" s="31" cm="1">
        <f t="array" ref="W168">SUMPRODUCT((M168:S168&gt;=$N$8)*(M168:S168 &lt;= $N$9)*(TEXT(M168:S168,"yyyy-mm")=V168)*(M169:S169 = "●"))</f>
        <v>0</v>
      </c>
      <c r="X168" s="31" cm="1">
        <f t="array" ref="X168">SUMPRODUCT((R168:S168&gt;=$N$8)*(R168:S168 &lt;= $N$9)*(TEXT(R168:S168,"yyyy-mm")=V168)*(R169:S169 = "▲"))</f>
        <v>0</v>
      </c>
      <c r="Y168" s="31"/>
      <c r="Z168" s="31"/>
      <c r="AA168" s="70">
        <v>145</v>
      </c>
      <c r="AB168" s="42">
        <f>AH166+1</f>
        <v>47112</v>
      </c>
      <c r="AC168" s="42">
        <f t="shared" ref="AC168:AH168" si="382">AB168+1</f>
        <v>47113</v>
      </c>
      <c r="AD168" s="42">
        <f t="shared" si="382"/>
        <v>47114</v>
      </c>
      <c r="AE168" s="42">
        <f t="shared" si="382"/>
        <v>47115</v>
      </c>
      <c r="AF168" s="42">
        <f t="shared" si="382"/>
        <v>47116</v>
      </c>
      <c r="AG168" s="43">
        <f t="shared" si="382"/>
        <v>47117</v>
      </c>
      <c r="AH168" s="44">
        <f t="shared" si="382"/>
        <v>47118</v>
      </c>
      <c r="AI168" s="15">
        <f>COUNTIF(AG169:AH169,"▲")</f>
        <v>0</v>
      </c>
      <c r="AJ168" s="15"/>
      <c r="AK168" s="15" t="str">
        <f>TEXT(AB168,"YYYY-MM")</f>
        <v>2028-12</v>
      </c>
      <c r="AL168" s="15" cm="1">
        <f t="array" ref="AL168">SUMPRODUCT((AB168:AH168&gt;=$N$8)*(AB168:AH168 &lt;= $N$9)*(TEXT(AB168:AH168,"yyyy-mm")=AK168)*(AB169:AH169 = "●"))</f>
        <v>0</v>
      </c>
      <c r="AM168" s="15" cm="1">
        <f t="array" ref="AM168">SUMPRODUCT((AG168:AH168&gt;=$N$8)*(AG168:AH168 &lt;= $N$9)*(TEXT(AG168:AH168,"yyyy-mm")=AK168)*(AG169:AH169 = "▲"))</f>
        <v>0</v>
      </c>
      <c r="AN168" s="15"/>
      <c r="AO168" s="15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4"/>
    </row>
    <row r="169" spans="9:53" s="3" customFormat="1" ht="21" customHeight="1" thickBot="1" x14ac:dyDescent="0.5">
      <c r="J169" s="24"/>
      <c r="K169" s="31" t="str">
        <f t="shared" ref="K169" si="383">IF(U169=0,"OK","NG")</f>
        <v>OK</v>
      </c>
      <c r="L169" s="71"/>
      <c r="M169" s="32"/>
      <c r="N169" s="32"/>
      <c r="O169" s="32"/>
      <c r="P169" s="32"/>
      <c r="Q169" s="32" t="s">
        <v>3</v>
      </c>
      <c r="R169" s="33" t="s">
        <v>3</v>
      </c>
      <c r="S169" s="34"/>
      <c r="T169" s="31">
        <f t="shared" ref="T169" si="384">IF($N$9-M168-T168&lt;=5,2,COUNTIF(M169:S169,"●"))</f>
        <v>2</v>
      </c>
      <c r="U169" s="31">
        <f>IF(T169&lt;2-T168,1,0)</f>
        <v>0</v>
      </c>
      <c r="V169" s="31" t="str">
        <f>TEXT(S168,"YYYY-MM")</f>
        <v>2028-08</v>
      </c>
      <c r="W169" s="31" cm="1">
        <f t="array" ref="W169">IF(V169=V168,0,SUMPRODUCT((M168:S168&gt;=$N$8)*(M168:S168 &lt;= $N$9)*(TEXT(M168:S168,"yyyy-mm")=V169)*(M169:S169 = "●")))</f>
        <v>0</v>
      </c>
      <c r="X169" s="31" cm="1">
        <f t="array" ref="X169">IF(V169=V168,0,SUMPRODUCT((M168:S168&gt;=$N$8)*(M168:S168 &lt;= $N$9)*(TEXT(M168:S168,"yyyy-mm")=V169)*(M169:S169 = "▲")))</f>
        <v>0</v>
      </c>
      <c r="Y169" s="31"/>
      <c r="Z169" s="31" t="str">
        <f t="shared" ref="Z169" si="385">IF(AJ169=0,"OK","NG")</f>
        <v>OK</v>
      </c>
      <c r="AA169" s="71"/>
      <c r="AB169" s="32"/>
      <c r="AC169" s="32"/>
      <c r="AD169" s="32"/>
      <c r="AE169" s="32"/>
      <c r="AF169" s="32" t="s">
        <v>3</v>
      </c>
      <c r="AG169" s="33" t="s">
        <v>3</v>
      </c>
      <c r="AH169" s="34"/>
      <c r="AI169" s="15">
        <f>IF($N$9-AB168-AI168&lt;=5,2,COUNTIF(AB169:AH169,"●"))</f>
        <v>2</v>
      </c>
      <c r="AJ169" s="15">
        <f>IF(AI169&lt;2-AI168,1,0)</f>
        <v>0</v>
      </c>
      <c r="AK169" s="15" t="str">
        <f>TEXT(AH168,"YYYY-MM")</f>
        <v>2028-12</v>
      </c>
      <c r="AL169" s="15" cm="1">
        <f t="array" ref="AL169">IF(AK169=AK168,0,SUMPRODUCT((AB168:AH168&gt;=$N$8)*(AB168:AH168 &lt;= $N$9)*(TEXT(AB168:AH168,"yyyy-mm")=AK169)*(AB169:AH169 = "●")))</f>
        <v>0</v>
      </c>
      <c r="AM169" s="15" cm="1">
        <f t="array" ref="AM169">IF(AK169=AK168,0,SUMPRODUCT((AB168:AH168&gt;=$N$8)*(AB168:AH168 &lt;= $N$9)*(TEXT(AB168:AH168,"yyyy-mm")=AK169)*(AB169:AH169 = "▲")))</f>
        <v>0</v>
      </c>
      <c r="AN169" s="15"/>
      <c r="AO169" s="15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4"/>
    </row>
    <row r="170" spans="9:53" s="3" customFormat="1" ht="21" customHeight="1" x14ac:dyDescent="0.45">
      <c r="J170" s="24"/>
      <c r="K170" s="31"/>
      <c r="L170" s="70">
        <v>125</v>
      </c>
      <c r="M170" s="42">
        <f>S168+1</f>
        <v>46972</v>
      </c>
      <c r="N170" s="42">
        <f t="shared" ref="N170:S170" si="386">M170+1</f>
        <v>46973</v>
      </c>
      <c r="O170" s="42">
        <f t="shared" si="386"/>
        <v>46974</v>
      </c>
      <c r="P170" s="42">
        <f t="shared" si="386"/>
        <v>46975</v>
      </c>
      <c r="Q170" s="42">
        <f t="shared" si="386"/>
        <v>46976</v>
      </c>
      <c r="R170" s="43">
        <f t="shared" si="386"/>
        <v>46977</v>
      </c>
      <c r="S170" s="44">
        <f t="shared" si="386"/>
        <v>46978</v>
      </c>
      <c r="T170" s="31">
        <f t="shared" ref="T170" si="387">COUNTIF(R171:S171,"▲")</f>
        <v>0</v>
      </c>
      <c r="U170" s="31"/>
      <c r="V170" s="31" t="str">
        <f>TEXT(M170,"YYYY-MM")</f>
        <v>2028-08</v>
      </c>
      <c r="W170" s="31" cm="1">
        <f t="array" ref="W170">SUMPRODUCT((M170:S170&gt;=$N$8)*(M170:S170 &lt;= $N$9)*(TEXT(M170:S170,"yyyy-mm")=V170)*(M171:S171 = "●"))</f>
        <v>0</v>
      </c>
      <c r="X170" s="31" cm="1">
        <f t="array" ref="X170">SUMPRODUCT((R170:S170&gt;=$N$8)*(R170:S170 &lt;= $N$9)*(TEXT(R170:S170,"yyyy-mm")=V170)*(R171:S171 = "▲"))</f>
        <v>0</v>
      </c>
      <c r="Y170" s="31"/>
      <c r="Z170" s="31"/>
      <c r="AA170" s="70">
        <v>146</v>
      </c>
      <c r="AB170" s="42">
        <f>AH168+1</f>
        <v>47119</v>
      </c>
      <c r="AC170" s="42">
        <f t="shared" ref="AC170:AH170" si="388">AB170+1</f>
        <v>47120</v>
      </c>
      <c r="AD170" s="42">
        <f t="shared" si="388"/>
        <v>47121</v>
      </c>
      <c r="AE170" s="42">
        <f t="shared" si="388"/>
        <v>47122</v>
      </c>
      <c r="AF170" s="42">
        <f t="shared" si="388"/>
        <v>47123</v>
      </c>
      <c r="AG170" s="43">
        <f t="shared" si="388"/>
        <v>47124</v>
      </c>
      <c r="AH170" s="44">
        <f t="shared" si="388"/>
        <v>47125</v>
      </c>
      <c r="AI170" s="15">
        <f>COUNTIF(AG171:AH171,"▲")</f>
        <v>0</v>
      </c>
      <c r="AJ170" s="15"/>
      <c r="AK170" s="15" t="str">
        <f>TEXT(AB170,"YYYY-MM")</f>
        <v>2029-01</v>
      </c>
      <c r="AL170" s="15" cm="1">
        <f t="array" ref="AL170">SUMPRODUCT((AB170:AH170&gt;=$N$8)*(AB170:AH170 &lt;= $N$9)*(TEXT(AB170:AH170,"yyyy-mm")=AK170)*(AB171:AH171 = "●"))</f>
        <v>0</v>
      </c>
      <c r="AM170" s="15" cm="1">
        <f t="array" ref="AM170">SUMPRODUCT((AG170:AH170&gt;=$N$8)*(AG170:AH170 &lt;= $N$9)*(TEXT(AG170:AH170,"yyyy-mm")=AK170)*(AG171:AH171 = "▲"))</f>
        <v>0</v>
      </c>
      <c r="AN170" s="15"/>
      <c r="AO170" s="15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4"/>
    </row>
    <row r="171" spans="9:53" s="3" customFormat="1" ht="21" customHeight="1" thickBot="1" x14ac:dyDescent="0.5">
      <c r="J171" s="24"/>
      <c r="K171" s="31" t="str">
        <f t="shared" ref="K171" si="389">IF(U171=0,"OK","NG")</f>
        <v>OK</v>
      </c>
      <c r="L171" s="71"/>
      <c r="M171" s="32"/>
      <c r="N171" s="32"/>
      <c r="O171" s="32"/>
      <c r="P171" s="32"/>
      <c r="Q171" s="32"/>
      <c r="R171" s="33" t="s">
        <v>3</v>
      </c>
      <c r="S171" s="34" t="s">
        <v>3</v>
      </c>
      <c r="T171" s="31">
        <f t="shared" ref="T171" si="390">IF($N$9-M170-T170&lt;=5,2,COUNTIF(M171:S171,"●"))</f>
        <v>2</v>
      </c>
      <c r="U171" s="31">
        <f>IF(T171&lt;2-T170,1,0)</f>
        <v>0</v>
      </c>
      <c r="V171" s="31" t="str">
        <f>TEXT(S170,"YYYY-MM")</f>
        <v>2028-08</v>
      </c>
      <c r="W171" s="31" cm="1">
        <f t="array" ref="W171">IF(V171=V170,0,SUMPRODUCT((M170:S170&gt;=$N$8)*(M170:S170 &lt;= $N$9)*(TEXT(M170:S170,"yyyy-mm")=V171)*(M171:S171 = "●")))</f>
        <v>0</v>
      </c>
      <c r="X171" s="31" cm="1">
        <f t="array" ref="X171">IF(V171=V170,0,SUMPRODUCT((M170:S170&gt;=$N$8)*(M170:S170 &lt;= $N$9)*(TEXT(M170:S170,"yyyy-mm")=V171)*(M171:S171 = "▲")))</f>
        <v>0</v>
      </c>
      <c r="Y171" s="31"/>
      <c r="Z171" s="31" t="str">
        <f t="shared" ref="Z171" si="391">IF(AJ171=0,"OK","NG")</f>
        <v>OK</v>
      </c>
      <c r="AA171" s="71"/>
      <c r="AB171" s="32" t="s">
        <v>3</v>
      </c>
      <c r="AC171" s="32"/>
      <c r="AD171" s="32"/>
      <c r="AE171" s="32"/>
      <c r="AF171" s="32"/>
      <c r="AG171" s="33" t="s">
        <v>3</v>
      </c>
      <c r="AH171" s="34" t="s">
        <v>3</v>
      </c>
      <c r="AI171" s="15">
        <f>IF($N$9-AB170-AI170&lt;=5,2,COUNTIF(AB171:AH171,"●"))</f>
        <v>2</v>
      </c>
      <c r="AJ171" s="15">
        <f>IF(AI171&lt;2-AI170,1,0)</f>
        <v>0</v>
      </c>
      <c r="AK171" s="15" t="str">
        <f>TEXT(AH170,"YYYY-MM")</f>
        <v>2029-01</v>
      </c>
      <c r="AL171" s="15" cm="1">
        <f t="array" ref="AL171">IF(AK171=AK170,0,SUMPRODUCT((AB170:AH170&gt;=$N$8)*(AB170:AH170 &lt;= $N$9)*(TEXT(AB170:AH170,"yyyy-mm")=AK171)*(AB171:AH171 = "●")))</f>
        <v>0</v>
      </c>
      <c r="AM171" s="15" cm="1">
        <f t="array" ref="AM171">IF(AK171=AK170,0,SUMPRODUCT((AB170:AH170&gt;=$N$8)*(AB170:AH170 &lt;= $N$9)*(TEXT(AB170:AH170,"yyyy-mm")=AK171)*(AB171:AH171 = "▲")))</f>
        <v>0</v>
      </c>
      <c r="AN171" s="15"/>
      <c r="AO171" s="15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4"/>
    </row>
    <row r="172" spans="9:53" s="3" customFormat="1" ht="21" customHeight="1" x14ac:dyDescent="0.45">
      <c r="J172" s="24"/>
      <c r="K172" s="31"/>
      <c r="L172" s="70">
        <v>126</v>
      </c>
      <c r="M172" s="42">
        <f>S170+1</f>
        <v>46979</v>
      </c>
      <c r="N172" s="42">
        <f t="shared" ref="N172:S172" si="392">M172+1</f>
        <v>46980</v>
      </c>
      <c r="O172" s="42">
        <f t="shared" si="392"/>
        <v>46981</v>
      </c>
      <c r="P172" s="42">
        <f t="shared" si="392"/>
        <v>46982</v>
      </c>
      <c r="Q172" s="42">
        <f t="shared" si="392"/>
        <v>46983</v>
      </c>
      <c r="R172" s="43">
        <f t="shared" si="392"/>
        <v>46984</v>
      </c>
      <c r="S172" s="44">
        <f t="shared" si="392"/>
        <v>46985</v>
      </c>
      <c r="T172" s="31">
        <f t="shared" ref="T172" si="393">COUNTIF(R173:S173,"▲")</f>
        <v>0</v>
      </c>
      <c r="U172" s="31"/>
      <c r="V172" s="31" t="str">
        <f>TEXT(M172,"YYYY-MM")</f>
        <v>2028-08</v>
      </c>
      <c r="W172" s="31" cm="1">
        <f t="array" ref="W172">SUMPRODUCT((M172:S172&gt;=$N$8)*(M172:S172 &lt;= $N$9)*(TEXT(M172:S172,"yyyy-mm")=V172)*(M173:S173 = "●"))</f>
        <v>0</v>
      </c>
      <c r="X172" s="31" cm="1">
        <f t="array" ref="X172">SUMPRODUCT((R172:S172&gt;=$N$8)*(R172:S172 &lt;= $N$9)*(TEXT(R172:S172,"yyyy-mm")=V172)*(R173:S173 = "▲"))</f>
        <v>0</v>
      </c>
      <c r="Y172" s="31"/>
      <c r="Z172" s="31"/>
      <c r="AA172" s="70">
        <v>147</v>
      </c>
      <c r="AB172" s="42">
        <f>AH170+1</f>
        <v>47126</v>
      </c>
      <c r="AC172" s="42">
        <f t="shared" ref="AC172:AH172" si="394">AB172+1</f>
        <v>47127</v>
      </c>
      <c r="AD172" s="42">
        <f t="shared" si="394"/>
        <v>47128</v>
      </c>
      <c r="AE172" s="42">
        <f t="shared" si="394"/>
        <v>47129</v>
      </c>
      <c r="AF172" s="42">
        <f t="shared" si="394"/>
        <v>47130</v>
      </c>
      <c r="AG172" s="43">
        <f t="shared" si="394"/>
        <v>47131</v>
      </c>
      <c r="AH172" s="44">
        <f t="shared" si="394"/>
        <v>47132</v>
      </c>
      <c r="AI172" s="15">
        <f>COUNTIF(AG173:AH173,"▲")</f>
        <v>0</v>
      </c>
      <c r="AJ172" s="15"/>
      <c r="AK172" s="15" t="str">
        <f>TEXT(AB172,"YYYY-MM")</f>
        <v>2029-01</v>
      </c>
      <c r="AL172" s="15" cm="1">
        <f t="array" ref="AL172">SUMPRODUCT((AB172:AH172&gt;=$N$8)*(AB172:AH172 &lt;= $N$9)*(TEXT(AB172:AH172,"yyyy-mm")=AK172)*(AB173:AH173 = "●"))</f>
        <v>0</v>
      </c>
      <c r="AM172" s="15" cm="1">
        <f t="array" ref="AM172">SUMPRODUCT((AG172:AH172&gt;=$N$8)*(AG172:AH172 &lt;= $N$9)*(TEXT(AG172:AH172,"yyyy-mm")=AK172)*(AG173:AH173 = "▲"))</f>
        <v>0</v>
      </c>
      <c r="AN172" s="15"/>
      <c r="AO172" s="15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4"/>
    </row>
    <row r="173" spans="9:53" s="3" customFormat="1" ht="21" customHeight="1" thickBot="1" x14ac:dyDescent="0.5">
      <c r="J173" s="24"/>
      <c r="K173" s="31" t="str">
        <f t="shared" ref="K173" si="395">IF(U173=0,"OK","NG")</f>
        <v>OK</v>
      </c>
      <c r="L173" s="71"/>
      <c r="M173" s="32"/>
      <c r="N173" s="32"/>
      <c r="O173" s="32"/>
      <c r="P173" s="32"/>
      <c r="Q173" s="32"/>
      <c r="R173" s="33" t="s">
        <v>3</v>
      </c>
      <c r="S173" s="34" t="s">
        <v>3</v>
      </c>
      <c r="T173" s="31">
        <f t="shared" ref="T173" si="396">IF($N$9-M172-T172&lt;=5,2,COUNTIF(M173:S173,"●"))</f>
        <v>2</v>
      </c>
      <c r="U173" s="31">
        <f>IF(T173&lt;2-T172,1,0)</f>
        <v>0</v>
      </c>
      <c r="V173" s="31" t="str">
        <f>TEXT(S172,"YYYY-MM")</f>
        <v>2028-08</v>
      </c>
      <c r="W173" s="31" cm="1">
        <f t="array" ref="W173">IF(V173=V172,0,SUMPRODUCT((M172:S172&gt;=$N$8)*(M172:S172 &lt;= $N$9)*(TEXT(M172:S172,"yyyy-mm")=V173)*(M173:S173 = "●")))</f>
        <v>0</v>
      </c>
      <c r="X173" s="31" cm="1">
        <f t="array" ref="X173">IF(V173=V172,0,SUMPRODUCT((M172:S172&gt;=$N$8)*(M172:S172 &lt;= $N$9)*(TEXT(M172:S172,"yyyy-mm")=V173)*(M173:S173 = "▲")))</f>
        <v>0</v>
      </c>
      <c r="Y173" s="31"/>
      <c r="Z173" s="31" t="str">
        <f t="shared" ref="Z173" si="397">IF(AJ173=0,"OK","NG")</f>
        <v>OK</v>
      </c>
      <c r="AA173" s="71"/>
      <c r="AB173" s="32"/>
      <c r="AC173" s="32"/>
      <c r="AD173" s="32"/>
      <c r="AE173" s="32"/>
      <c r="AF173" s="32"/>
      <c r="AG173" s="33" t="s">
        <v>3</v>
      </c>
      <c r="AH173" s="34" t="s">
        <v>3</v>
      </c>
      <c r="AI173" s="15">
        <f>IF($N$9-AB172-AI172&lt;=5,2,COUNTIF(AB173:AH173,"●"))</f>
        <v>2</v>
      </c>
      <c r="AJ173" s="15">
        <f>IF(AI173&lt;2-AI172,1,0)</f>
        <v>0</v>
      </c>
      <c r="AK173" s="15" t="str">
        <f>TEXT(AH172,"YYYY-MM")</f>
        <v>2029-01</v>
      </c>
      <c r="AL173" s="15" cm="1">
        <f t="array" ref="AL173">IF(AK173=AK172,0,SUMPRODUCT((AB172:AH172&gt;=$N$8)*(AB172:AH172 &lt;= $N$9)*(TEXT(AB172:AH172,"yyyy-mm")=AK173)*(AB173:AH173 = "●")))</f>
        <v>0</v>
      </c>
      <c r="AM173" s="15" cm="1">
        <f t="array" ref="AM173">IF(AK173=AK172,0,SUMPRODUCT((AB172:AH172&gt;=$N$8)*(AB172:AH172 &lt;= $N$9)*(TEXT(AB172:AH172,"yyyy-mm")=AK173)*(AB173:AH173 = "▲")))</f>
        <v>0</v>
      </c>
      <c r="AN173" s="15"/>
      <c r="AO173" s="15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4"/>
    </row>
    <row r="174" spans="9:53" s="3" customFormat="1" ht="21" customHeight="1" x14ac:dyDescent="0.45">
      <c r="J174" s="24"/>
      <c r="K174" s="31"/>
      <c r="L174" s="70">
        <v>127</v>
      </c>
      <c r="M174" s="42">
        <f>S172+1</f>
        <v>46986</v>
      </c>
      <c r="N174" s="42">
        <f t="shared" ref="N174:S174" si="398">M174+1</f>
        <v>46987</v>
      </c>
      <c r="O174" s="42">
        <f t="shared" si="398"/>
        <v>46988</v>
      </c>
      <c r="P174" s="42">
        <f t="shared" si="398"/>
        <v>46989</v>
      </c>
      <c r="Q174" s="42">
        <f t="shared" si="398"/>
        <v>46990</v>
      </c>
      <c r="R174" s="43">
        <f t="shared" si="398"/>
        <v>46991</v>
      </c>
      <c r="S174" s="44">
        <f t="shared" si="398"/>
        <v>46992</v>
      </c>
      <c r="T174" s="31">
        <f t="shared" ref="T174" si="399">COUNTIF(R175:S175,"▲")</f>
        <v>0</v>
      </c>
      <c r="U174" s="31"/>
      <c r="V174" s="31" t="str">
        <f>TEXT(M174,"YYYY-MM")</f>
        <v>2028-08</v>
      </c>
      <c r="W174" s="31" cm="1">
        <f t="array" ref="W174">SUMPRODUCT((M174:S174&gt;=$N$8)*(M174:S174 &lt;= $N$9)*(TEXT(M174:S174,"yyyy-mm")=V174)*(M175:S175 = "●"))</f>
        <v>0</v>
      </c>
      <c r="X174" s="31" cm="1">
        <f t="array" ref="X174">SUMPRODUCT((R174:S174&gt;=$N$8)*(R174:S174 &lt;= $N$9)*(TEXT(R174:S174,"yyyy-mm")=V174)*(R175:S175 = "▲"))</f>
        <v>0</v>
      </c>
      <c r="Y174" s="31"/>
      <c r="Z174" s="31"/>
      <c r="AA174" s="70">
        <v>148</v>
      </c>
      <c r="AB174" s="42">
        <f>AH172+1</f>
        <v>47133</v>
      </c>
      <c r="AC174" s="42">
        <f t="shared" ref="AC174:AH174" si="400">AB174+1</f>
        <v>47134</v>
      </c>
      <c r="AD174" s="42">
        <f t="shared" si="400"/>
        <v>47135</v>
      </c>
      <c r="AE174" s="42">
        <f t="shared" si="400"/>
        <v>47136</v>
      </c>
      <c r="AF174" s="42">
        <f t="shared" si="400"/>
        <v>47137</v>
      </c>
      <c r="AG174" s="43">
        <f t="shared" si="400"/>
        <v>47138</v>
      </c>
      <c r="AH174" s="44">
        <f t="shared" si="400"/>
        <v>47139</v>
      </c>
      <c r="AI174" s="15">
        <f>COUNTIF(AG175:AH175,"▲")</f>
        <v>0</v>
      </c>
      <c r="AJ174" s="15"/>
      <c r="AK174" s="15" t="str">
        <f>TEXT(AB174,"YYYY-MM")</f>
        <v>2029-01</v>
      </c>
      <c r="AL174" s="15" cm="1">
        <f t="array" ref="AL174">SUMPRODUCT((AB174:AH174&gt;=$N$8)*(AB174:AH174 &lt;= $N$9)*(TEXT(AB174:AH174,"yyyy-mm")=AK174)*(AB175:AH175 = "●"))</f>
        <v>0</v>
      </c>
      <c r="AM174" s="15" cm="1">
        <f t="array" ref="AM174">SUMPRODUCT((AG174:AH174&gt;=$N$8)*(AG174:AH174 &lt;= $N$9)*(TEXT(AG174:AH174,"yyyy-mm")=AK174)*(AG175:AH175 = "▲"))</f>
        <v>0</v>
      </c>
      <c r="AN174" s="15"/>
      <c r="AO174" s="15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4"/>
    </row>
    <row r="175" spans="9:53" s="3" customFormat="1" ht="21" customHeight="1" thickBot="1" x14ac:dyDescent="0.5">
      <c r="J175" s="24"/>
      <c r="K175" s="31" t="str">
        <f t="shared" ref="K175" si="401">IF(U175=0,"OK","NG")</f>
        <v>OK</v>
      </c>
      <c r="L175" s="71"/>
      <c r="M175" s="32"/>
      <c r="N175" s="32"/>
      <c r="O175" s="32"/>
      <c r="P175" s="32"/>
      <c r="Q175" s="32"/>
      <c r="R175" s="33" t="s">
        <v>3</v>
      </c>
      <c r="S175" s="34" t="s">
        <v>3</v>
      </c>
      <c r="T175" s="31">
        <f t="shared" ref="T175" si="402">IF($N$9-M174-T174&lt;=5,2,COUNTIF(M175:S175,"●"))</f>
        <v>2</v>
      </c>
      <c r="U175" s="31">
        <f>IF(T175&lt;2-T174,1,0)</f>
        <v>0</v>
      </c>
      <c r="V175" s="31" t="str">
        <f>TEXT(S174,"YYYY-MM")</f>
        <v>2028-08</v>
      </c>
      <c r="W175" s="31" cm="1">
        <f t="array" ref="W175">IF(V175=V174,0,SUMPRODUCT((M174:S174&gt;=$N$8)*(M174:S174 &lt;= $N$9)*(TEXT(M174:S174,"yyyy-mm")=V175)*(M175:S175 = "●")))</f>
        <v>0</v>
      </c>
      <c r="X175" s="31" cm="1">
        <f t="array" ref="X175">IF(V175=V174,0,SUMPRODUCT((M174:S174&gt;=$N$8)*(M174:S174 &lt;= $N$9)*(TEXT(M174:S174,"yyyy-mm")=V175)*(M175:S175 = "▲")))</f>
        <v>0</v>
      </c>
      <c r="Y175" s="31"/>
      <c r="Z175" s="31" t="str">
        <f t="shared" ref="Z175" si="403">IF(AJ175=0,"OK","NG")</f>
        <v>OK</v>
      </c>
      <c r="AA175" s="71"/>
      <c r="AB175" s="32"/>
      <c r="AC175" s="32"/>
      <c r="AD175" s="32"/>
      <c r="AE175" s="32"/>
      <c r="AF175" s="32"/>
      <c r="AG175" s="33" t="s">
        <v>3</v>
      </c>
      <c r="AH175" s="34" t="s">
        <v>3</v>
      </c>
      <c r="AI175" s="15">
        <f>IF($N$9-AB174-AI174&lt;=5,2,COUNTIF(AB175:AH175,"●"))</f>
        <v>2</v>
      </c>
      <c r="AJ175" s="15">
        <f>IF(AI175&lt;2-AI174,1,0)</f>
        <v>0</v>
      </c>
      <c r="AK175" s="15" t="str">
        <f>TEXT(AH174,"YYYY-MM")</f>
        <v>2029-01</v>
      </c>
      <c r="AL175" s="15" cm="1">
        <f t="array" ref="AL175">IF(AK175=AK174,0,SUMPRODUCT((AB174:AH174&gt;=$N$8)*(AB174:AH174 &lt;= $N$9)*(TEXT(AB174:AH174,"yyyy-mm")=AK175)*(AB175:AH175 = "●")))</f>
        <v>0</v>
      </c>
      <c r="AM175" s="15" cm="1">
        <f t="array" ref="AM175">IF(AK175=AK174,0,SUMPRODUCT((AB174:AH174&gt;=$N$8)*(AB174:AH174 &lt;= $N$9)*(TEXT(AB174:AH174,"yyyy-mm")=AK175)*(AB175:AH175 = "▲")))</f>
        <v>0</v>
      </c>
      <c r="AN175" s="15"/>
      <c r="AO175" s="15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4"/>
    </row>
    <row r="176" spans="9:53" s="3" customFormat="1" ht="21" customHeight="1" x14ac:dyDescent="0.45">
      <c r="I176" s="1"/>
      <c r="J176" s="24"/>
      <c r="K176" s="31"/>
      <c r="L176" s="70">
        <v>128</v>
      </c>
      <c r="M176" s="42">
        <f>S174+1</f>
        <v>46993</v>
      </c>
      <c r="N176" s="42">
        <f t="shared" ref="N176:S176" si="404">M176+1</f>
        <v>46994</v>
      </c>
      <c r="O176" s="42">
        <f t="shared" si="404"/>
        <v>46995</v>
      </c>
      <c r="P176" s="42">
        <f t="shared" si="404"/>
        <v>46996</v>
      </c>
      <c r="Q176" s="42">
        <f t="shared" si="404"/>
        <v>46997</v>
      </c>
      <c r="R176" s="43">
        <f t="shared" si="404"/>
        <v>46998</v>
      </c>
      <c r="S176" s="44">
        <f t="shared" si="404"/>
        <v>46999</v>
      </c>
      <c r="T176" s="31">
        <f t="shared" ref="T176" si="405">COUNTIF(R177:S177,"▲")</f>
        <v>1</v>
      </c>
      <c r="U176" s="31"/>
      <c r="V176" s="31" t="str">
        <f>TEXT(M176,"YYYY-MM")</f>
        <v>2028-08</v>
      </c>
      <c r="W176" s="31" cm="1">
        <f t="array" ref="W176">SUMPRODUCT((M176:S176&gt;=$N$8)*(M176:S176 &lt;= $N$9)*(TEXT(M176:S176,"yyyy-mm")=V176)*(M177:S177 = "●"))</f>
        <v>0</v>
      </c>
      <c r="X176" s="31" cm="1">
        <f t="array" ref="X176">SUMPRODUCT((R176:S176&gt;=$N$8)*(R176:S176 &lt;= $N$9)*(TEXT(R176:S176,"yyyy-mm")=V176)*(R177:S177 = "▲"))</f>
        <v>0</v>
      </c>
      <c r="Y176" s="31"/>
      <c r="Z176" s="31"/>
      <c r="AA176" s="70">
        <v>149</v>
      </c>
      <c r="AB176" s="42">
        <f>AH174+1</f>
        <v>47140</v>
      </c>
      <c r="AC176" s="42">
        <f t="shared" ref="AC176:AH176" si="406">AB176+1</f>
        <v>47141</v>
      </c>
      <c r="AD176" s="42">
        <f t="shared" si="406"/>
        <v>47142</v>
      </c>
      <c r="AE176" s="42">
        <f t="shared" si="406"/>
        <v>47143</v>
      </c>
      <c r="AF176" s="42">
        <f t="shared" si="406"/>
        <v>47144</v>
      </c>
      <c r="AG176" s="43">
        <f t="shared" si="406"/>
        <v>47145</v>
      </c>
      <c r="AH176" s="44">
        <f t="shared" si="406"/>
        <v>47146</v>
      </c>
      <c r="AI176" s="15">
        <f>COUNTIF(AG177:AH177,"▲")</f>
        <v>1</v>
      </c>
      <c r="AJ176" s="15"/>
      <c r="AK176" s="15" t="str">
        <f>TEXT(AB176,"YYYY-MM")</f>
        <v>2029-01</v>
      </c>
      <c r="AL176" s="15" cm="1">
        <f t="array" ref="AL176">SUMPRODUCT((AB176:AH176&gt;=$N$8)*(AB176:AH176 &lt;= $N$9)*(TEXT(AB176:AH176,"yyyy-mm")=AK176)*(AB177:AH177 = "●"))</f>
        <v>0</v>
      </c>
      <c r="AM176" s="15" cm="1">
        <f t="array" ref="AM176">SUMPRODUCT((AG176:AH176&gt;=$N$8)*(AG176:AH176 &lt;= $N$9)*(TEXT(AG176:AH176,"yyyy-mm")=AK176)*(AG177:AH177 = "▲"))</f>
        <v>0</v>
      </c>
      <c r="AN176" s="15"/>
      <c r="AO176" s="15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4"/>
    </row>
    <row r="177" spans="9:53" s="3" customFormat="1" ht="21" customHeight="1" thickBot="1" x14ac:dyDescent="0.5">
      <c r="I177" s="1"/>
      <c r="J177" s="24"/>
      <c r="K177" s="31" t="str">
        <f t="shared" ref="K177" si="407">IF(U177=0,"OK","NG")</f>
        <v>OK</v>
      </c>
      <c r="L177" s="71"/>
      <c r="M177" s="32" t="s">
        <v>3</v>
      </c>
      <c r="N177" s="32"/>
      <c r="O177" s="32" t="s">
        <v>4</v>
      </c>
      <c r="P177" s="32" t="s">
        <v>4</v>
      </c>
      <c r="Q177" s="32" t="s">
        <v>4</v>
      </c>
      <c r="R177" s="33" t="s">
        <v>4</v>
      </c>
      <c r="S177" s="34"/>
      <c r="T177" s="31">
        <f t="shared" ref="T177" si="408">IF($N$9-M176-T176&lt;=5,2,COUNTIF(M177:S177,"●"))</f>
        <v>2</v>
      </c>
      <c r="U177" s="31">
        <f>IF(T177&lt;2-T176,1,0)</f>
        <v>0</v>
      </c>
      <c r="V177" s="31" t="str">
        <f>TEXT(S176,"YYYY-MM")</f>
        <v>2028-09</v>
      </c>
      <c r="W177" s="31" cm="1">
        <f t="array" ref="W177">IF(V177=V176,0,SUMPRODUCT((M176:S176&gt;=$N$8)*(M176:S176 &lt;= $N$9)*(TEXT(M176:S176,"yyyy-mm")=V177)*(M177:S177 = "●")))</f>
        <v>0</v>
      </c>
      <c r="X177" s="31" cm="1">
        <f t="array" ref="X177">IF(V177=V176,0,SUMPRODUCT((M176:S176&gt;=$N$8)*(M176:S176 &lt;= $N$9)*(TEXT(M176:S176,"yyyy-mm")=V177)*(M177:S177 = "▲")))</f>
        <v>0</v>
      </c>
      <c r="Y177" s="31"/>
      <c r="Z177" s="31" t="str">
        <f t="shared" ref="Z177" si="409">IF(AJ177=0,"OK","NG")</f>
        <v>OK</v>
      </c>
      <c r="AA177" s="71"/>
      <c r="AB177" s="32" t="s">
        <v>3</v>
      </c>
      <c r="AC177" s="32"/>
      <c r="AD177" s="32" t="s">
        <v>4</v>
      </c>
      <c r="AE177" s="32" t="s">
        <v>4</v>
      </c>
      <c r="AF177" s="32" t="s">
        <v>4</v>
      </c>
      <c r="AG177" s="33" t="s">
        <v>4</v>
      </c>
      <c r="AH177" s="34"/>
      <c r="AI177" s="15">
        <f>IF($N$9-AB176-AI176&lt;=5,2,COUNTIF(AB177:AH177,"●"))</f>
        <v>2</v>
      </c>
      <c r="AJ177" s="15">
        <f>IF(AI177&lt;2-AI176,1,0)</f>
        <v>0</v>
      </c>
      <c r="AK177" s="15" t="str">
        <f>TEXT(AH176,"YYYY-MM")</f>
        <v>2029-01</v>
      </c>
      <c r="AL177" s="15" cm="1">
        <f t="array" ref="AL177">IF(AK177=AK176,0,SUMPRODUCT((AB176:AH176&gt;=$N$8)*(AB176:AH176 &lt;= $N$9)*(TEXT(AB176:AH176,"yyyy-mm")=AK177)*(AB177:AH177 = "●")))</f>
        <v>0</v>
      </c>
      <c r="AM177" s="15" cm="1">
        <f t="array" ref="AM177">IF(AK177=AK176,0,SUMPRODUCT((AB176:AH176&gt;=$N$8)*(AB176:AH176 &lt;= $N$9)*(TEXT(AB176:AH176,"yyyy-mm")=AK177)*(AB177:AH177 = "▲")))</f>
        <v>0</v>
      </c>
      <c r="AN177" s="15"/>
      <c r="AO177" s="15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4"/>
    </row>
    <row r="178" spans="9:53" s="3" customFormat="1" ht="21" customHeight="1" x14ac:dyDescent="0.45">
      <c r="I178" s="1"/>
      <c r="J178" s="24"/>
      <c r="K178" s="31"/>
      <c r="L178" s="70">
        <v>129</v>
      </c>
      <c r="M178" s="42">
        <f>S176+1</f>
        <v>47000</v>
      </c>
      <c r="N178" s="42">
        <f t="shared" ref="N178:S178" si="410">M178+1</f>
        <v>47001</v>
      </c>
      <c r="O178" s="42">
        <f t="shared" si="410"/>
        <v>47002</v>
      </c>
      <c r="P178" s="42">
        <f t="shared" si="410"/>
        <v>47003</v>
      </c>
      <c r="Q178" s="42">
        <f t="shared" si="410"/>
        <v>47004</v>
      </c>
      <c r="R178" s="43">
        <f t="shared" si="410"/>
        <v>47005</v>
      </c>
      <c r="S178" s="44">
        <f t="shared" si="410"/>
        <v>47006</v>
      </c>
      <c r="T178" s="31">
        <f t="shared" ref="T178" si="411">COUNTIF(R179:S179,"▲")</f>
        <v>0</v>
      </c>
      <c r="U178" s="31"/>
      <c r="V178" s="31" t="str">
        <f>TEXT(M178,"YYYY-MM")</f>
        <v>2028-09</v>
      </c>
      <c r="W178" s="31" cm="1">
        <f t="array" ref="W178">SUMPRODUCT((M178:S178&gt;=$N$8)*(M178:S178 &lt;= $N$9)*(TEXT(M178:S178,"yyyy-mm")=V178)*(M179:S179 = "●"))</f>
        <v>0</v>
      </c>
      <c r="X178" s="31" cm="1">
        <f t="array" ref="X178">SUMPRODUCT((R178:S178&gt;=$N$8)*(R178:S178 &lt;= $N$9)*(TEXT(R178:S178,"yyyy-mm")=V178)*(R179:S179 = "▲"))</f>
        <v>0</v>
      </c>
      <c r="Y178" s="31"/>
      <c r="Z178" s="31"/>
      <c r="AA178" s="70">
        <v>150</v>
      </c>
      <c r="AB178" s="42">
        <f>AH176+1</f>
        <v>47147</v>
      </c>
      <c r="AC178" s="42">
        <f t="shared" ref="AC178:AH178" si="412">AB178+1</f>
        <v>47148</v>
      </c>
      <c r="AD178" s="42">
        <f t="shared" si="412"/>
        <v>47149</v>
      </c>
      <c r="AE178" s="42">
        <f t="shared" si="412"/>
        <v>47150</v>
      </c>
      <c r="AF178" s="42">
        <f t="shared" si="412"/>
        <v>47151</v>
      </c>
      <c r="AG178" s="43">
        <f t="shared" si="412"/>
        <v>47152</v>
      </c>
      <c r="AH178" s="44">
        <f t="shared" si="412"/>
        <v>47153</v>
      </c>
      <c r="AI178" s="15">
        <f>COUNTIF(AG179:AH179,"▲")</f>
        <v>0</v>
      </c>
      <c r="AJ178" s="15"/>
      <c r="AK178" s="15" t="str">
        <f>TEXT(AB178,"YYYY-MM")</f>
        <v>2029-01</v>
      </c>
      <c r="AL178" s="15" cm="1">
        <f t="array" ref="AL178">SUMPRODUCT((AB178:AH178&gt;=$N$8)*(AB178:AH178 &lt;= $N$9)*(TEXT(AB178:AH178,"yyyy-mm")=AK178)*(AB179:AH179 = "●"))</f>
        <v>0</v>
      </c>
      <c r="AM178" s="15" cm="1">
        <f t="array" ref="AM178">SUMPRODUCT((AG178:AH178&gt;=$N$8)*(AG178:AH178 &lt;= $N$9)*(TEXT(AG178:AH178,"yyyy-mm")=AK178)*(AG179:AH179 = "▲"))</f>
        <v>0</v>
      </c>
      <c r="AN178" s="15"/>
      <c r="AO178" s="15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4"/>
    </row>
    <row r="179" spans="9:53" s="3" customFormat="1" ht="21" customHeight="1" thickBot="1" x14ac:dyDescent="0.5">
      <c r="I179" s="1"/>
      <c r="J179" s="24"/>
      <c r="K179" s="31" t="str">
        <f t="shared" ref="K179" si="413">IF(U179=0,"OK","NG")</f>
        <v>OK</v>
      </c>
      <c r="L179" s="71"/>
      <c r="M179" s="32"/>
      <c r="N179" s="32"/>
      <c r="O179" s="32"/>
      <c r="P179" s="32"/>
      <c r="Q179" s="32" t="s">
        <v>3</v>
      </c>
      <c r="R179" s="33" t="s">
        <v>3</v>
      </c>
      <c r="S179" s="34"/>
      <c r="T179" s="31">
        <f t="shared" ref="T179" si="414">IF($N$9-M178-T178&lt;=5,2,COUNTIF(M179:S179,"●"))</f>
        <v>2</v>
      </c>
      <c r="U179" s="31">
        <f>IF(T179&lt;2-T178,1,0)</f>
        <v>0</v>
      </c>
      <c r="V179" s="31" t="str">
        <f>TEXT(S178,"YYYY-MM")</f>
        <v>2028-09</v>
      </c>
      <c r="W179" s="31" cm="1">
        <f t="array" ref="W179">IF(V179=V178,0,SUMPRODUCT((M178:S178&gt;=$N$8)*(M178:S178 &lt;= $N$9)*(TEXT(M178:S178,"yyyy-mm")=V179)*(M179:S179 = "●")))</f>
        <v>0</v>
      </c>
      <c r="X179" s="31" cm="1">
        <f t="array" ref="X179">IF(V179=V178,0,SUMPRODUCT((M178:S178&gt;=$N$8)*(M178:S178 &lt;= $N$9)*(TEXT(M178:S178,"yyyy-mm")=V179)*(M179:S179 = "▲")))</f>
        <v>0</v>
      </c>
      <c r="Y179" s="31"/>
      <c r="Z179" s="31" t="str">
        <f t="shared" ref="Z179" si="415">IF(AJ179=0,"OK","NG")</f>
        <v>OK</v>
      </c>
      <c r="AA179" s="71"/>
      <c r="AB179" s="32"/>
      <c r="AC179" s="32"/>
      <c r="AD179" s="32"/>
      <c r="AE179" s="32"/>
      <c r="AF179" s="32" t="s">
        <v>3</v>
      </c>
      <c r="AG179" s="33" t="s">
        <v>3</v>
      </c>
      <c r="AH179" s="34"/>
      <c r="AI179" s="15">
        <f>IF($N$9-AB178-AI178&lt;=5,2,COUNTIF(AB179:AH179,"●"))</f>
        <v>2</v>
      </c>
      <c r="AJ179" s="15">
        <f>IF(AI179&lt;2-AI178,1,0)</f>
        <v>0</v>
      </c>
      <c r="AK179" s="15" t="str">
        <f>TEXT(AH178,"YYYY-MM")</f>
        <v>2029-02</v>
      </c>
      <c r="AL179" s="15" cm="1">
        <f t="array" ref="AL179">IF(AK179=AK178,0,SUMPRODUCT((AB178:AH178&gt;=$N$8)*(AB178:AH178 &lt;= $N$9)*(TEXT(AB178:AH178,"yyyy-mm")=AK179)*(AB179:AH179 = "●")))</f>
        <v>0</v>
      </c>
      <c r="AM179" s="15" cm="1">
        <f t="array" ref="AM179">IF(AK179=AK178,0,SUMPRODUCT((AB178:AH178&gt;=$N$8)*(AB178:AH178 &lt;= $N$9)*(TEXT(AB178:AH178,"yyyy-mm")=AK179)*(AB179:AH179 = "▲")))</f>
        <v>0</v>
      </c>
      <c r="AN179" s="15"/>
      <c r="AO179" s="15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4"/>
    </row>
    <row r="180" spans="9:53" s="3" customFormat="1" ht="21" customHeight="1" x14ac:dyDescent="0.45">
      <c r="I180" s="1"/>
      <c r="J180" s="24"/>
      <c r="K180" s="31"/>
      <c r="L180" s="70">
        <v>130</v>
      </c>
      <c r="M180" s="42">
        <f>S178+1</f>
        <v>47007</v>
      </c>
      <c r="N180" s="42">
        <f t="shared" ref="N180:S180" si="416">M180+1</f>
        <v>47008</v>
      </c>
      <c r="O180" s="42">
        <f t="shared" si="416"/>
        <v>47009</v>
      </c>
      <c r="P180" s="42">
        <f t="shared" si="416"/>
        <v>47010</v>
      </c>
      <c r="Q180" s="42">
        <f t="shared" si="416"/>
        <v>47011</v>
      </c>
      <c r="R180" s="43">
        <f t="shared" si="416"/>
        <v>47012</v>
      </c>
      <c r="S180" s="44">
        <f t="shared" si="416"/>
        <v>47013</v>
      </c>
      <c r="T180" s="31">
        <f t="shared" ref="T180" si="417">COUNTIF(R181:S181,"▲")</f>
        <v>0</v>
      </c>
      <c r="U180" s="31"/>
      <c r="V180" s="31" t="str">
        <f>TEXT(M180,"YYYY-MM")</f>
        <v>2028-09</v>
      </c>
      <c r="W180" s="31" cm="1">
        <f t="array" ref="W180">SUMPRODUCT((M180:S180&gt;=$N$8)*(M180:S180 &lt;= $N$9)*(TEXT(M180:S180,"yyyy-mm")=V180)*(M181:S181 = "●"))</f>
        <v>0</v>
      </c>
      <c r="X180" s="31" cm="1">
        <f t="array" ref="X180">SUMPRODUCT((R180:S180&gt;=$N$8)*(R180:S180 &lt;= $N$9)*(TEXT(R180:S180,"yyyy-mm")=V180)*(R181:S181 = "▲"))</f>
        <v>0</v>
      </c>
      <c r="Y180" s="31"/>
      <c r="Z180" s="31"/>
      <c r="AA180" s="70">
        <v>151</v>
      </c>
      <c r="AB180" s="42">
        <f>AH178+1</f>
        <v>47154</v>
      </c>
      <c r="AC180" s="42">
        <f t="shared" ref="AC180:AH180" si="418">AB180+1</f>
        <v>47155</v>
      </c>
      <c r="AD180" s="42">
        <f t="shared" si="418"/>
        <v>47156</v>
      </c>
      <c r="AE180" s="42">
        <f t="shared" si="418"/>
        <v>47157</v>
      </c>
      <c r="AF180" s="42">
        <f t="shared" si="418"/>
        <v>47158</v>
      </c>
      <c r="AG180" s="43">
        <f t="shared" si="418"/>
        <v>47159</v>
      </c>
      <c r="AH180" s="44">
        <f t="shared" si="418"/>
        <v>47160</v>
      </c>
      <c r="AI180" s="15">
        <f>COUNTIF(AG181:AH181,"▲")</f>
        <v>0</v>
      </c>
      <c r="AJ180" s="15"/>
      <c r="AK180" s="15" t="str">
        <f>TEXT(AB180,"YYYY-MM")</f>
        <v>2029-02</v>
      </c>
      <c r="AL180" s="15" cm="1">
        <f t="array" ref="AL180">SUMPRODUCT((AB180:AH180&gt;=$N$8)*(AB180:AH180 &lt;= $N$9)*(TEXT(AB180:AH180,"yyyy-mm")=AK180)*(AB181:AH181 = "●"))</f>
        <v>0</v>
      </c>
      <c r="AM180" s="15" cm="1">
        <f t="array" ref="AM180">SUMPRODUCT((AG180:AH180&gt;=$N$8)*(AG180:AH180 &lt;= $N$9)*(TEXT(AG180:AH180,"yyyy-mm")=AK180)*(AG181:AH181 = "▲"))</f>
        <v>0</v>
      </c>
      <c r="AN180" s="15"/>
      <c r="AO180" s="15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4"/>
    </row>
    <row r="181" spans="9:53" s="3" customFormat="1" ht="21" customHeight="1" thickBot="1" x14ac:dyDescent="0.5">
      <c r="I181" s="1"/>
      <c r="J181" s="24"/>
      <c r="K181" s="31" t="str">
        <f t="shared" ref="K181" si="419">IF(U181=0,"OK","NG")</f>
        <v>OK</v>
      </c>
      <c r="L181" s="71"/>
      <c r="M181" s="32"/>
      <c r="N181" s="32"/>
      <c r="O181" s="32" t="s">
        <v>4</v>
      </c>
      <c r="P181" s="32" t="s">
        <v>4</v>
      </c>
      <c r="Q181" s="32" t="s">
        <v>3</v>
      </c>
      <c r="R181" s="33" t="s">
        <v>3</v>
      </c>
      <c r="S181" s="34"/>
      <c r="T181" s="31">
        <f t="shared" ref="T181" si="420">IF($N$9-M180-T180&lt;=5,2,COUNTIF(M181:S181,"●"))</f>
        <v>2</v>
      </c>
      <c r="U181" s="31">
        <f>IF(T181&lt;2-T180,1,0)</f>
        <v>0</v>
      </c>
      <c r="V181" s="31" t="str">
        <f>TEXT(S180,"YYYY-MM")</f>
        <v>2028-09</v>
      </c>
      <c r="W181" s="31" cm="1">
        <f t="array" ref="W181">IF(V181=V180,0,SUMPRODUCT((M180:S180&gt;=$N$8)*(M180:S180 &lt;= $N$9)*(TEXT(M180:S180,"yyyy-mm")=V181)*(M181:S181 = "●")))</f>
        <v>0</v>
      </c>
      <c r="X181" s="31" cm="1">
        <f t="array" ref="X181">IF(V181=V180,0,SUMPRODUCT((M180:S180&gt;=$N$8)*(M180:S180 &lt;= $N$9)*(TEXT(M180:S180,"yyyy-mm")=V181)*(M181:S181 = "▲")))</f>
        <v>0</v>
      </c>
      <c r="Y181" s="31"/>
      <c r="Z181" s="31" t="str">
        <f t="shared" ref="Z181" si="421">IF(AJ181=0,"OK","NG")</f>
        <v>OK</v>
      </c>
      <c r="AA181" s="71"/>
      <c r="AB181" s="32"/>
      <c r="AC181" s="32"/>
      <c r="AD181" s="32" t="s">
        <v>4</v>
      </c>
      <c r="AE181" s="32" t="s">
        <v>4</v>
      </c>
      <c r="AF181" s="32" t="s">
        <v>3</v>
      </c>
      <c r="AG181" s="33" t="s">
        <v>3</v>
      </c>
      <c r="AH181" s="34"/>
      <c r="AI181" s="15">
        <f>IF($N$9-AB180-AI180&lt;=5,2,COUNTIF(AB181:AH181,"●"))</f>
        <v>2</v>
      </c>
      <c r="AJ181" s="15">
        <f>IF(AI181&lt;2-AI180,1,0)</f>
        <v>0</v>
      </c>
      <c r="AK181" s="15" t="str">
        <f>TEXT(AH180,"YYYY-MM")</f>
        <v>2029-02</v>
      </c>
      <c r="AL181" s="15" cm="1">
        <f t="array" ref="AL181">IF(AK181=AK180,0,SUMPRODUCT((AB180:AH180&gt;=$N$8)*(AB180:AH180 &lt;= $N$9)*(TEXT(AB180:AH180,"yyyy-mm")=AK181)*(AB181:AH181 = "●")))</f>
        <v>0</v>
      </c>
      <c r="AM181" s="15" cm="1">
        <f t="array" ref="AM181">IF(AK181=AK180,0,SUMPRODUCT((AB180:AH180&gt;=$N$8)*(AB180:AH180 &lt;= $N$9)*(TEXT(AB180:AH180,"yyyy-mm")=AK181)*(AB181:AH181 = "▲")))</f>
        <v>0</v>
      </c>
      <c r="AN181" s="15"/>
      <c r="AO181" s="15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4"/>
    </row>
    <row r="182" spans="9:53" s="3" customFormat="1" ht="21" customHeight="1" x14ac:dyDescent="0.45">
      <c r="I182" s="1"/>
      <c r="J182" s="24"/>
      <c r="K182" s="31"/>
      <c r="L182" s="70">
        <v>131</v>
      </c>
      <c r="M182" s="42">
        <f>S180+1</f>
        <v>47014</v>
      </c>
      <c r="N182" s="42">
        <f t="shared" ref="N182:S182" si="422">M182+1</f>
        <v>47015</v>
      </c>
      <c r="O182" s="42">
        <f t="shared" si="422"/>
        <v>47016</v>
      </c>
      <c r="P182" s="42">
        <f t="shared" si="422"/>
        <v>47017</v>
      </c>
      <c r="Q182" s="42">
        <f t="shared" si="422"/>
        <v>47018</v>
      </c>
      <c r="R182" s="43">
        <f t="shared" si="422"/>
        <v>47019</v>
      </c>
      <c r="S182" s="44">
        <f t="shared" si="422"/>
        <v>47020</v>
      </c>
      <c r="T182" s="31">
        <f t="shared" ref="T182" si="423">COUNTIF(R183:S183,"▲")</f>
        <v>0</v>
      </c>
      <c r="U182" s="31"/>
      <c r="V182" s="31" t="str">
        <f>TEXT(M182,"YYYY-MM")</f>
        <v>2028-09</v>
      </c>
      <c r="W182" s="31" cm="1">
        <f t="array" ref="W182">SUMPRODUCT((M182:S182&gt;=$N$8)*(M182:S182 &lt;= $N$9)*(TEXT(M182:S182,"yyyy-mm")=V182)*(M183:S183 = "●"))</f>
        <v>0</v>
      </c>
      <c r="X182" s="31" cm="1">
        <f t="array" ref="X182">SUMPRODUCT((R182:S182&gt;=$N$8)*(R182:S182 &lt;= $N$9)*(TEXT(R182:S182,"yyyy-mm")=V182)*(R183:S183 = "▲"))</f>
        <v>0</v>
      </c>
      <c r="Y182" s="31"/>
      <c r="Z182" s="31"/>
      <c r="AA182" s="70">
        <v>152</v>
      </c>
      <c r="AB182" s="42">
        <f>AH180+1</f>
        <v>47161</v>
      </c>
      <c r="AC182" s="42">
        <f t="shared" ref="AC182:AH182" si="424">AB182+1</f>
        <v>47162</v>
      </c>
      <c r="AD182" s="42">
        <f t="shared" si="424"/>
        <v>47163</v>
      </c>
      <c r="AE182" s="42">
        <f t="shared" si="424"/>
        <v>47164</v>
      </c>
      <c r="AF182" s="42">
        <f t="shared" si="424"/>
        <v>47165</v>
      </c>
      <c r="AG182" s="43">
        <f t="shared" si="424"/>
        <v>47166</v>
      </c>
      <c r="AH182" s="44">
        <f t="shared" si="424"/>
        <v>47167</v>
      </c>
      <c r="AI182" s="15">
        <f>COUNTIF(AG183:AH183,"▲")</f>
        <v>0</v>
      </c>
      <c r="AJ182" s="15"/>
      <c r="AK182" s="15" t="str">
        <f>TEXT(AB182,"YYYY-MM")</f>
        <v>2029-02</v>
      </c>
      <c r="AL182" s="15" cm="1">
        <f t="array" ref="AL182">SUMPRODUCT((AB182:AH182&gt;=$N$8)*(AB182:AH182 &lt;= $N$9)*(TEXT(AB182:AH182,"yyyy-mm")=AK182)*(AB183:AH183 = "●"))</f>
        <v>0</v>
      </c>
      <c r="AM182" s="15" cm="1">
        <f t="array" ref="AM182">SUMPRODUCT((AG182:AH182&gt;=$N$8)*(AG182:AH182 &lt;= $N$9)*(TEXT(AG182:AH182,"yyyy-mm")=AK182)*(AG183:AH183 = "▲"))</f>
        <v>0</v>
      </c>
      <c r="AN182" s="15"/>
      <c r="AO182" s="15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4"/>
    </row>
    <row r="183" spans="9:53" s="3" customFormat="1" ht="21" customHeight="1" thickBot="1" x14ac:dyDescent="0.5">
      <c r="I183" s="1"/>
      <c r="J183" s="24"/>
      <c r="K183" s="31" t="str">
        <f t="shared" ref="K183" si="425">IF(U183=0,"OK","NG")</f>
        <v>OK</v>
      </c>
      <c r="L183" s="71"/>
      <c r="M183" s="32"/>
      <c r="N183" s="32"/>
      <c r="O183" s="32"/>
      <c r="P183" s="32"/>
      <c r="Q183" s="32" t="s">
        <v>3</v>
      </c>
      <c r="R183" s="33" t="s">
        <v>3</v>
      </c>
      <c r="S183" s="34"/>
      <c r="T183" s="31">
        <f t="shared" ref="T183" si="426">IF($N$9-M182-T182&lt;=5,2,COUNTIF(M183:S183,"●"))</f>
        <v>2</v>
      </c>
      <c r="U183" s="31">
        <f>IF(T183&lt;2-T182,1,0)</f>
        <v>0</v>
      </c>
      <c r="V183" s="31" t="str">
        <f>TEXT(S182,"YYYY-MM")</f>
        <v>2028-09</v>
      </c>
      <c r="W183" s="31" cm="1">
        <f t="array" ref="W183">IF(V183=V182,0,SUMPRODUCT((M182:S182&gt;=$N$8)*(M182:S182 &lt;= $N$9)*(TEXT(M182:S182,"yyyy-mm")=V183)*(M183:S183 = "●")))</f>
        <v>0</v>
      </c>
      <c r="X183" s="31" cm="1">
        <f t="array" ref="X183">IF(V183=V182,0,SUMPRODUCT((M182:S182&gt;=$N$8)*(M182:S182 &lt;= $N$9)*(TEXT(M182:S182,"yyyy-mm")=V183)*(M183:S183 = "▲")))</f>
        <v>0</v>
      </c>
      <c r="Y183" s="31"/>
      <c r="Z183" s="31" t="str">
        <f t="shared" ref="Z183" si="427">IF(AJ183=0,"OK","NG")</f>
        <v>OK</v>
      </c>
      <c r="AA183" s="71"/>
      <c r="AB183" s="32"/>
      <c r="AC183" s="32"/>
      <c r="AD183" s="32"/>
      <c r="AE183" s="32"/>
      <c r="AF183" s="32" t="s">
        <v>3</v>
      </c>
      <c r="AG183" s="33" t="s">
        <v>3</v>
      </c>
      <c r="AH183" s="34"/>
      <c r="AI183" s="15">
        <f>IF($N$9-AB182-AI182&lt;=5,2,COUNTIF(AB183:AH183,"●"))</f>
        <v>2</v>
      </c>
      <c r="AJ183" s="15">
        <f>IF(AI183&lt;2-AI182,1,0)</f>
        <v>0</v>
      </c>
      <c r="AK183" s="15" t="str">
        <f>TEXT(AH182,"YYYY-MM")</f>
        <v>2029-02</v>
      </c>
      <c r="AL183" s="15" cm="1">
        <f t="array" ref="AL183">IF(AK183=AK182,0,SUMPRODUCT((AB182:AH182&gt;=$N$8)*(AB182:AH182 &lt;= $N$9)*(TEXT(AB182:AH182,"yyyy-mm")=AK183)*(AB183:AH183 = "●")))</f>
        <v>0</v>
      </c>
      <c r="AM183" s="15" cm="1">
        <f t="array" ref="AM183">IF(AK183=AK182,0,SUMPRODUCT((AB182:AH182&gt;=$N$8)*(AB182:AH182 &lt;= $N$9)*(TEXT(AB182:AH182,"yyyy-mm")=AK183)*(AB183:AH183 = "▲")))</f>
        <v>0</v>
      </c>
      <c r="AN183" s="15"/>
      <c r="AO183" s="15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4"/>
    </row>
    <row r="184" spans="9:53" s="3" customFormat="1" ht="21" customHeight="1" x14ac:dyDescent="0.45">
      <c r="I184" s="1"/>
      <c r="J184" s="24"/>
      <c r="K184" s="31"/>
      <c r="L184" s="70">
        <v>132</v>
      </c>
      <c r="M184" s="42">
        <f>S182+1</f>
        <v>47021</v>
      </c>
      <c r="N184" s="42">
        <f t="shared" ref="N184:S184" si="428">M184+1</f>
        <v>47022</v>
      </c>
      <c r="O184" s="42">
        <f t="shared" si="428"/>
        <v>47023</v>
      </c>
      <c r="P184" s="42">
        <f t="shared" si="428"/>
        <v>47024</v>
      </c>
      <c r="Q184" s="42">
        <f t="shared" si="428"/>
        <v>47025</v>
      </c>
      <c r="R184" s="43">
        <f t="shared" si="428"/>
        <v>47026</v>
      </c>
      <c r="S184" s="44">
        <f t="shared" si="428"/>
        <v>47027</v>
      </c>
      <c r="T184" s="31">
        <f t="shared" ref="T184" si="429">COUNTIF(R185:S185,"▲")</f>
        <v>0</v>
      </c>
      <c r="U184" s="31"/>
      <c r="V184" s="31" t="str">
        <f>TEXT(M184,"YYYY-MM")</f>
        <v>2028-09</v>
      </c>
      <c r="W184" s="31" cm="1">
        <f t="array" ref="W184">SUMPRODUCT((M184:S184&gt;=$N$8)*(M184:S184 &lt;= $N$9)*(TEXT(M184:S184,"yyyy-mm")=V184)*(M185:S185 = "●"))</f>
        <v>0</v>
      </c>
      <c r="X184" s="31" cm="1">
        <f t="array" ref="X184">SUMPRODUCT((R184:S184&gt;=$N$8)*(R184:S184 &lt;= $N$9)*(TEXT(R184:S184,"yyyy-mm")=V184)*(R185:S185 = "▲"))</f>
        <v>0</v>
      </c>
      <c r="Y184" s="31"/>
      <c r="Z184" s="31"/>
      <c r="AA184" s="70">
        <v>153</v>
      </c>
      <c r="AB184" s="42">
        <f>AH182+1</f>
        <v>47168</v>
      </c>
      <c r="AC184" s="42">
        <f t="shared" ref="AC184:AH184" si="430">AB184+1</f>
        <v>47169</v>
      </c>
      <c r="AD184" s="42">
        <f t="shared" si="430"/>
        <v>47170</v>
      </c>
      <c r="AE184" s="42">
        <f t="shared" si="430"/>
        <v>47171</v>
      </c>
      <c r="AF184" s="42">
        <f t="shared" si="430"/>
        <v>47172</v>
      </c>
      <c r="AG184" s="43">
        <f t="shared" si="430"/>
        <v>47173</v>
      </c>
      <c r="AH184" s="44">
        <f t="shared" si="430"/>
        <v>47174</v>
      </c>
      <c r="AI184" s="15">
        <f>COUNTIF(AG185:AH185,"▲")</f>
        <v>0</v>
      </c>
      <c r="AJ184" s="15"/>
      <c r="AK184" s="15" t="str">
        <f>TEXT(AB184,"YYYY-MM")</f>
        <v>2029-02</v>
      </c>
      <c r="AL184" s="15" cm="1">
        <f t="array" ref="AL184">SUMPRODUCT((AB184:AH184&gt;=$N$8)*(AB184:AH184 &lt;= $N$9)*(TEXT(AB184:AH184,"yyyy-mm")=AK184)*(AB185:AH185 = "●"))</f>
        <v>0</v>
      </c>
      <c r="AM184" s="15" cm="1">
        <f t="array" ref="AM184">SUMPRODUCT((AG184:AH184&gt;=$N$8)*(AG184:AH184 &lt;= $N$9)*(TEXT(AG184:AH184,"yyyy-mm")=AK184)*(AG185:AH185 = "▲"))</f>
        <v>0</v>
      </c>
      <c r="AN184" s="15"/>
      <c r="AO184" s="15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4"/>
    </row>
    <row r="185" spans="9:53" s="3" customFormat="1" ht="21" customHeight="1" thickBot="1" x14ac:dyDescent="0.5">
      <c r="I185" s="1"/>
      <c r="J185" s="24"/>
      <c r="K185" s="31" t="str">
        <f t="shared" ref="K185" si="431">IF(U185=0,"OK","NG")</f>
        <v>OK</v>
      </c>
      <c r="L185" s="71"/>
      <c r="M185" s="32"/>
      <c r="N185" s="32"/>
      <c r="O185" s="32"/>
      <c r="P185" s="32"/>
      <c r="Q185" s="32" t="s">
        <v>3</v>
      </c>
      <c r="R185" s="33" t="s">
        <v>3</v>
      </c>
      <c r="S185" s="34"/>
      <c r="T185" s="31">
        <f t="shared" ref="T185" si="432">IF($N$9-M184-T184&lt;=5,2,COUNTIF(M185:S185,"●"))</f>
        <v>2</v>
      </c>
      <c r="U185" s="31">
        <f>IF(T185&lt;2-T184,1,0)</f>
        <v>0</v>
      </c>
      <c r="V185" s="31" t="str">
        <f>TEXT(S184,"YYYY-MM")</f>
        <v>2028-10</v>
      </c>
      <c r="W185" s="31" cm="1">
        <f t="array" ref="W185">IF(V185=V184,0,SUMPRODUCT((M184:S184&gt;=$N$8)*(M184:S184 &lt;= $N$9)*(TEXT(M184:S184,"yyyy-mm")=V185)*(M185:S185 = "●")))</f>
        <v>0</v>
      </c>
      <c r="X185" s="31" cm="1">
        <f t="array" ref="X185">IF(V185=V184,0,SUMPRODUCT((M184:S184&gt;=$N$8)*(M184:S184 &lt;= $N$9)*(TEXT(M184:S184,"yyyy-mm")=V185)*(M185:S185 = "▲")))</f>
        <v>0</v>
      </c>
      <c r="Y185" s="31"/>
      <c r="Z185" s="31" t="str">
        <f t="shared" ref="Z185" si="433">IF(AJ185=0,"OK","NG")</f>
        <v>OK</v>
      </c>
      <c r="AA185" s="71"/>
      <c r="AB185" s="32"/>
      <c r="AC185" s="32"/>
      <c r="AD185" s="32"/>
      <c r="AE185" s="32"/>
      <c r="AF185" s="32"/>
      <c r="AG185" s="33"/>
      <c r="AH185" s="34"/>
      <c r="AI185" s="15">
        <f>IF($N$9-AB184-AI184&lt;=5,2,COUNTIF(AB185:AH185,"●"))</f>
        <v>2</v>
      </c>
      <c r="AJ185" s="15">
        <f>IF(AI185&lt;2-AI184,1,0)</f>
        <v>0</v>
      </c>
      <c r="AK185" s="15" t="str">
        <f>TEXT(AH184,"YYYY-MM")</f>
        <v>2029-02</v>
      </c>
      <c r="AL185" s="15" cm="1">
        <f t="array" ref="AL185">IF(AK185=AK184,0,SUMPRODUCT((AB184:AH184&gt;=$N$8)*(AB184:AH184 &lt;= $N$9)*(TEXT(AB184:AH184,"yyyy-mm")=AK185)*(AB185:AH185 = "●")))</f>
        <v>0</v>
      </c>
      <c r="AM185" s="15" cm="1">
        <f t="array" ref="AM185">IF(AK185=AK184,0,SUMPRODUCT((AB184:AH184&gt;=$N$8)*(AB184:AH184 &lt;= $N$9)*(TEXT(AB184:AH184,"yyyy-mm")=AK185)*(AB185:AH185 = "▲")))</f>
        <v>0</v>
      </c>
      <c r="AN185" s="15"/>
      <c r="AO185" s="15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4"/>
    </row>
    <row r="186" spans="9:53" s="3" customFormat="1" ht="21" customHeight="1" x14ac:dyDescent="0.45">
      <c r="I186" s="1"/>
      <c r="J186" s="24"/>
      <c r="K186" s="31"/>
      <c r="L186" s="70">
        <v>133</v>
      </c>
      <c r="M186" s="42">
        <f>S184+1</f>
        <v>47028</v>
      </c>
      <c r="N186" s="42">
        <f t="shared" ref="N186:S186" si="434">M186+1</f>
        <v>47029</v>
      </c>
      <c r="O186" s="42">
        <f t="shared" si="434"/>
        <v>47030</v>
      </c>
      <c r="P186" s="42">
        <f t="shared" si="434"/>
        <v>47031</v>
      </c>
      <c r="Q186" s="42">
        <f t="shared" si="434"/>
        <v>47032</v>
      </c>
      <c r="R186" s="43">
        <f t="shared" si="434"/>
        <v>47033</v>
      </c>
      <c r="S186" s="44">
        <f t="shared" si="434"/>
        <v>47034</v>
      </c>
      <c r="T186" s="31">
        <f t="shared" ref="T186" si="435">COUNTIF(R187:S187,"▲")</f>
        <v>0</v>
      </c>
      <c r="U186" s="31"/>
      <c r="V186" s="31" t="str">
        <f>TEXT(M186,"YYYY-MM")</f>
        <v>2028-10</v>
      </c>
      <c r="W186" s="31" cm="1">
        <f t="array" ref="W186">SUMPRODUCT((M186:S186&gt;=$N$8)*(M186:S186 &lt;= $N$9)*(TEXT(M186:S186,"yyyy-mm")=V186)*(M187:S187 = "●"))</f>
        <v>0</v>
      </c>
      <c r="X186" s="31" cm="1">
        <f t="array" ref="X186">SUMPRODUCT((R186:S186&gt;=$N$8)*(R186:S186 &lt;= $N$9)*(TEXT(R186:S186,"yyyy-mm")=V186)*(R187:S187 = "▲"))</f>
        <v>0</v>
      </c>
      <c r="Y186" s="31"/>
      <c r="Z186" s="31"/>
      <c r="AA186" s="70">
        <v>154</v>
      </c>
      <c r="AB186" s="42">
        <f>AH184+1</f>
        <v>47175</v>
      </c>
      <c r="AC186" s="42">
        <f t="shared" ref="AC186:AH186" si="436">AB186+1</f>
        <v>47176</v>
      </c>
      <c r="AD186" s="42">
        <f t="shared" si="436"/>
        <v>47177</v>
      </c>
      <c r="AE186" s="42">
        <f t="shared" si="436"/>
        <v>47178</v>
      </c>
      <c r="AF186" s="42">
        <f t="shared" si="436"/>
        <v>47179</v>
      </c>
      <c r="AG186" s="43">
        <f t="shared" si="436"/>
        <v>47180</v>
      </c>
      <c r="AH186" s="44">
        <f t="shared" si="436"/>
        <v>47181</v>
      </c>
      <c r="AI186" s="15">
        <f>COUNTIF(AG187:AH187,"▲")</f>
        <v>0</v>
      </c>
      <c r="AJ186" s="15"/>
      <c r="AK186" s="15" t="str">
        <f>TEXT(AB186,"YYYY-MM")</f>
        <v>2029-02</v>
      </c>
      <c r="AL186" s="15" cm="1">
        <f t="array" ref="AL186">SUMPRODUCT((AB186:AH186&gt;=$N$8)*(AB186:AH186 &lt;= $N$9)*(TEXT(AB186:AH186,"yyyy-mm")=AK186)*(AB187:AH187 = "●"))</f>
        <v>0</v>
      </c>
      <c r="AM186" s="15" cm="1">
        <f t="array" ref="AM186">SUMPRODUCT((AG186:AH186&gt;=$N$8)*(AG186:AH186 &lt;= $N$9)*(TEXT(AG186:AH186,"yyyy-mm")=AK186)*(AG187:AH187 = "▲"))</f>
        <v>0</v>
      </c>
      <c r="AN186" s="15"/>
      <c r="AO186" s="15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4"/>
    </row>
    <row r="187" spans="9:53" s="3" customFormat="1" ht="21" customHeight="1" thickBot="1" x14ac:dyDescent="0.5">
      <c r="I187" s="1"/>
      <c r="J187" s="24"/>
      <c r="K187" s="31" t="str">
        <f t="shared" ref="K187" si="437">IF(U187=0,"OK","NG")</f>
        <v>OK</v>
      </c>
      <c r="L187" s="71"/>
      <c r="M187" s="32"/>
      <c r="N187" s="32"/>
      <c r="O187" s="32"/>
      <c r="P187" s="32"/>
      <c r="Q187" s="32" t="s">
        <v>3</v>
      </c>
      <c r="R187" s="33" t="s">
        <v>3</v>
      </c>
      <c r="S187" s="34"/>
      <c r="T187" s="31">
        <f t="shared" ref="T187" si="438">IF($N$9-M186-T186&lt;=5,2,COUNTIF(M187:S187,"●"))</f>
        <v>2</v>
      </c>
      <c r="U187" s="31">
        <f>IF(T187&lt;2-T186,1,0)</f>
        <v>0</v>
      </c>
      <c r="V187" s="31" t="str">
        <f>TEXT(S186,"YYYY-MM")</f>
        <v>2028-10</v>
      </c>
      <c r="W187" s="31" cm="1">
        <f t="array" ref="W187">IF(V187=V186,0,SUMPRODUCT((M186:S186&gt;=$N$8)*(M186:S186 &lt;= $N$9)*(TEXT(M186:S186,"yyyy-mm")=V187)*(M187:S187 = "●")))</f>
        <v>0</v>
      </c>
      <c r="X187" s="31" cm="1">
        <f t="array" ref="X187">IF(V187=V186,0,SUMPRODUCT((M186:S186&gt;=$N$8)*(M186:S186 &lt;= $N$9)*(TEXT(M186:S186,"yyyy-mm")=V187)*(M187:S187 = "▲")))</f>
        <v>0</v>
      </c>
      <c r="Y187" s="31"/>
      <c r="Z187" s="31" t="str">
        <f t="shared" ref="Z187" si="439">IF(AJ187=0,"OK","NG")</f>
        <v>OK</v>
      </c>
      <c r="AA187" s="71"/>
      <c r="AB187" s="32"/>
      <c r="AC187" s="32"/>
      <c r="AD187" s="32"/>
      <c r="AE187" s="32"/>
      <c r="AF187" s="32"/>
      <c r="AG187" s="33"/>
      <c r="AH187" s="34"/>
      <c r="AI187" s="15">
        <f>IF($N$9-AB186-AI186&lt;=5,2,COUNTIF(AB187:AH187,"●"))</f>
        <v>2</v>
      </c>
      <c r="AJ187" s="15">
        <f>IF(AI187&lt;2-AI186,1,0)</f>
        <v>0</v>
      </c>
      <c r="AK187" s="15" t="str">
        <f>TEXT(AH186,"YYYY-MM")</f>
        <v>2029-03</v>
      </c>
      <c r="AL187" s="15" cm="1">
        <f t="array" ref="AL187">IF(AK187=AK186,0,SUMPRODUCT((AB186:AH186&gt;=$N$8)*(AB186:AH186 &lt;= $N$9)*(TEXT(AB186:AH186,"yyyy-mm")=AK187)*(AB187:AH187 = "●")))</f>
        <v>0</v>
      </c>
      <c r="AM187" s="15" cm="1">
        <f t="array" ref="AM187">IF(AK187=AK186,0,SUMPRODUCT((AB186:AH186&gt;=$N$8)*(AB186:AH186 &lt;= $N$9)*(TEXT(AB186:AH186,"yyyy-mm")=AK187)*(AB187:AH187 = "▲")))</f>
        <v>0</v>
      </c>
      <c r="AN187" s="15"/>
      <c r="AO187" s="15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4"/>
    </row>
    <row r="188" spans="9:53" s="3" customFormat="1" ht="21" customHeight="1" x14ac:dyDescent="0.45">
      <c r="I188" s="1"/>
      <c r="J188" s="24"/>
      <c r="K188" s="31"/>
      <c r="L188" s="70">
        <v>134</v>
      </c>
      <c r="M188" s="42">
        <f>S186+1</f>
        <v>47035</v>
      </c>
      <c r="N188" s="42">
        <f t="shared" ref="N188:S188" si="440">M188+1</f>
        <v>47036</v>
      </c>
      <c r="O188" s="42">
        <f t="shared" si="440"/>
        <v>47037</v>
      </c>
      <c r="P188" s="42">
        <f t="shared" si="440"/>
        <v>47038</v>
      </c>
      <c r="Q188" s="42">
        <f t="shared" si="440"/>
        <v>47039</v>
      </c>
      <c r="R188" s="43">
        <f t="shared" si="440"/>
        <v>47040</v>
      </c>
      <c r="S188" s="44">
        <f t="shared" si="440"/>
        <v>47041</v>
      </c>
      <c r="T188" s="31">
        <f t="shared" ref="T188" si="441">COUNTIF(R189:S189,"▲")</f>
        <v>0</v>
      </c>
      <c r="U188" s="31"/>
      <c r="V188" s="31" t="str">
        <f>TEXT(M188,"YYYY-MM")</f>
        <v>2028-10</v>
      </c>
      <c r="W188" s="31" cm="1">
        <f t="array" ref="W188">SUMPRODUCT((M188:S188&gt;=$N$8)*(M188:S188 &lt;= $N$9)*(TEXT(M188:S188,"yyyy-mm")=V188)*(M189:S189 = "●"))</f>
        <v>0</v>
      </c>
      <c r="X188" s="31" cm="1">
        <f t="array" ref="X188">SUMPRODUCT((R188:S188&gt;=$N$8)*(R188:S188 &lt;= $N$9)*(TEXT(R188:S188,"yyyy-mm")=V188)*(R189:S189 = "▲"))</f>
        <v>0</v>
      </c>
      <c r="Y188" s="31"/>
      <c r="Z188" s="31"/>
      <c r="AA188" s="70">
        <v>155</v>
      </c>
      <c r="AB188" s="42">
        <f>AH186+1</f>
        <v>47182</v>
      </c>
      <c r="AC188" s="42">
        <f t="shared" ref="AC188:AH188" si="442">AB188+1</f>
        <v>47183</v>
      </c>
      <c r="AD188" s="42">
        <f t="shared" si="442"/>
        <v>47184</v>
      </c>
      <c r="AE188" s="42">
        <f t="shared" si="442"/>
        <v>47185</v>
      </c>
      <c r="AF188" s="42">
        <f t="shared" si="442"/>
        <v>47186</v>
      </c>
      <c r="AG188" s="43">
        <f t="shared" si="442"/>
        <v>47187</v>
      </c>
      <c r="AH188" s="44">
        <f t="shared" si="442"/>
        <v>47188</v>
      </c>
      <c r="AI188" s="15">
        <f>COUNTIF(AG189:AH189,"▲")</f>
        <v>0</v>
      </c>
      <c r="AJ188" s="15"/>
      <c r="AK188" s="15" t="str">
        <f>TEXT(AB188,"YYYY-MM")</f>
        <v>2029-03</v>
      </c>
      <c r="AL188" s="15" cm="1">
        <f t="array" ref="AL188">SUMPRODUCT((AB188:AH188&gt;=$N$8)*(AB188:AH188 &lt;= $N$9)*(TEXT(AB188:AH188,"yyyy-mm")=AK188)*(AB189:AH189 = "●"))</f>
        <v>0</v>
      </c>
      <c r="AM188" s="15" cm="1">
        <f t="array" ref="AM188">SUMPRODUCT((AG188:AH188&gt;=$N$8)*(AG188:AH188 &lt;= $N$9)*(TEXT(AG188:AH188,"yyyy-mm")=AK188)*(AG189:AH189 = "▲"))</f>
        <v>0</v>
      </c>
      <c r="AN188" s="15"/>
      <c r="AO188" s="2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4"/>
    </row>
    <row r="189" spans="9:53" s="3" customFormat="1" ht="21" customHeight="1" thickBot="1" x14ac:dyDescent="0.5">
      <c r="I189" s="1"/>
      <c r="J189" s="24"/>
      <c r="K189" s="31" t="str">
        <f t="shared" ref="K189" si="443">IF(U189=0,"OK","NG")</f>
        <v>OK</v>
      </c>
      <c r="L189" s="71"/>
      <c r="M189" s="32"/>
      <c r="N189" s="32"/>
      <c r="O189" s="32"/>
      <c r="P189" s="32"/>
      <c r="Q189" s="32" t="s">
        <v>3</v>
      </c>
      <c r="R189" s="33" t="s">
        <v>3</v>
      </c>
      <c r="S189" s="34"/>
      <c r="T189" s="31">
        <f t="shared" ref="T189" si="444">IF($N$9-M188-T188&lt;=5,2,COUNTIF(M189:S189,"●"))</f>
        <v>2</v>
      </c>
      <c r="U189" s="31">
        <f>IF(T189&lt;2-T188,1,0)</f>
        <v>0</v>
      </c>
      <c r="V189" s="31" t="str">
        <f>TEXT(S188,"YYYY-MM")</f>
        <v>2028-10</v>
      </c>
      <c r="W189" s="31" cm="1">
        <f t="array" ref="W189">IF(V189=V188,0,SUMPRODUCT((M188:S188&gt;=$N$8)*(M188:S188 &lt;= $N$9)*(TEXT(M188:S188,"yyyy-mm")=V189)*(M189:S189 = "●")))</f>
        <v>0</v>
      </c>
      <c r="X189" s="31" cm="1">
        <f t="array" ref="X189">IF(V189=V188,0,SUMPRODUCT((M188:S188&gt;=$N$8)*(M188:S188 &lt;= $N$9)*(TEXT(M188:S188,"yyyy-mm")=V189)*(M189:S189 = "▲")))</f>
        <v>0</v>
      </c>
      <c r="Y189" s="31"/>
      <c r="Z189" s="31" t="str">
        <f t="shared" ref="Z189" si="445">IF(AJ189=0,"OK","NG")</f>
        <v>OK</v>
      </c>
      <c r="AA189" s="71"/>
      <c r="AB189" s="32"/>
      <c r="AC189" s="32"/>
      <c r="AD189" s="32"/>
      <c r="AE189" s="32"/>
      <c r="AF189" s="32"/>
      <c r="AG189" s="33"/>
      <c r="AH189" s="34"/>
      <c r="AI189" s="15">
        <f>IF($N$9-AB188-AI188&lt;=5,2,COUNTIF(AB189:AH189,"●"))</f>
        <v>2</v>
      </c>
      <c r="AJ189" s="15">
        <f>IF(AI189&lt;2-AI188,1,0)</f>
        <v>0</v>
      </c>
      <c r="AK189" s="15" t="str">
        <f>TEXT(AH188,"YYYY-MM")</f>
        <v>2029-03</v>
      </c>
      <c r="AL189" s="15" cm="1">
        <f t="array" ref="AL189">IF(AK189=AK188,0,SUMPRODUCT((AB188:AH188&gt;=$N$8)*(AB188:AH188 &lt;= $N$9)*(TEXT(AB188:AH188,"yyyy-mm")=AK189)*(AB189:AH189 = "●")))</f>
        <v>0</v>
      </c>
      <c r="AM189" s="15" cm="1">
        <f t="array" ref="AM189">IF(AK189=AK188,0,SUMPRODUCT((AB188:AH188&gt;=$N$8)*(AB188:AH188 &lt;= $N$9)*(TEXT(AB188:AH188,"yyyy-mm")=AK189)*(AB189:AH189 = "▲")))</f>
        <v>0</v>
      </c>
      <c r="AN189" s="15"/>
      <c r="AO189" s="2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4"/>
    </row>
    <row r="190" spans="9:53" s="3" customFormat="1" ht="21" customHeight="1" x14ac:dyDescent="0.45">
      <c r="I190" s="4"/>
      <c r="J190" s="24"/>
      <c r="K190" s="31"/>
      <c r="L190" s="70">
        <v>135</v>
      </c>
      <c r="M190" s="42">
        <f>S188+1</f>
        <v>47042</v>
      </c>
      <c r="N190" s="42">
        <f t="shared" ref="N190:S190" si="446">M190+1</f>
        <v>47043</v>
      </c>
      <c r="O190" s="42">
        <f t="shared" si="446"/>
        <v>47044</v>
      </c>
      <c r="P190" s="42">
        <f t="shared" si="446"/>
        <v>47045</v>
      </c>
      <c r="Q190" s="42">
        <f t="shared" si="446"/>
        <v>47046</v>
      </c>
      <c r="R190" s="43">
        <f t="shared" si="446"/>
        <v>47047</v>
      </c>
      <c r="S190" s="44">
        <f t="shared" si="446"/>
        <v>47048</v>
      </c>
      <c r="T190" s="31">
        <f t="shared" ref="T190" si="447">COUNTIF(R191:S191,"▲")</f>
        <v>0</v>
      </c>
      <c r="U190" s="31"/>
      <c r="V190" s="31" t="str">
        <f>TEXT(M190,"YYYY-MM")</f>
        <v>2028-10</v>
      </c>
      <c r="W190" s="31" cm="1">
        <f t="array" ref="W190">SUMPRODUCT((M190:S190&gt;=$N$8)*(M190:S190 &lt;= $N$9)*(TEXT(M190:S190,"yyyy-mm")=V190)*(M191:S191 = "●"))</f>
        <v>0</v>
      </c>
      <c r="X190" s="31" cm="1">
        <f t="array" ref="X190">SUMPRODUCT((R190:S190&gt;=$N$8)*(R190:S190 &lt;= $N$9)*(TEXT(R190:S190,"yyyy-mm")=V190)*(R191:S191 = "▲"))</f>
        <v>0</v>
      </c>
      <c r="Y190" s="31"/>
      <c r="Z190" s="31"/>
      <c r="AA190" s="70">
        <v>156</v>
      </c>
      <c r="AB190" s="42">
        <f>AH188+1</f>
        <v>47189</v>
      </c>
      <c r="AC190" s="42">
        <f t="shared" ref="AC190:AH190" si="448">AB190+1</f>
        <v>47190</v>
      </c>
      <c r="AD190" s="42">
        <f t="shared" si="448"/>
        <v>47191</v>
      </c>
      <c r="AE190" s="42">
        <f t="shared" si="448"/>
        <v>47192</v>
      </c>
      <c r="AF190" s="42">
        <f t="shared" si="448"/>
        <v>47193</v>
      </c>
      <c r="AG190" s="43">
        <f t="shared" si="448"/>
        <v>47194</v>
      </c>
      <c r="AH190" s="44">
        <f t="shared" si="448"/>
        <v>47195</v>
      </c>
      <c r="AI190" s="15">
        <f>COUNTIF(AG191:AH191,"▲")</f>
        <v>0</v>
      </c>
      <c r="AJ190" s="15"/>
      <c r="AK190" s="15" t="str">
        <f>TEXT(AB190,"YYYY-MM")</f>
        <v>2029-03</v>
      </c>
      <c r="AL190" s="15" cm="1">
        <f t="array" ref="AL190">SUMPRODUCT((AB190:AH190&gt;=$N$8)*(AB190:AH190 &lt;= $N$9)*(TEXT(AB190:AH190,"yyyy-mm")=AK190)*(AB191:AH191 = "●"))</f>
        <v>0</v>
      </c>
      <c r="AM190" s="15" cm="1">
        <f t="array" ref="AM190">SUMPRODUCT((AG190:AH190&gt;=$N$8)*(AG190:AH190 &lt;= $N$9)*(TEXT(AG190:AH190,"yyyy-mm")=AK190)*(AG191:AH191 = "▲"))</f>
        <v>0</v>
      </c>
      <c r="AN190" s="15"/>
      <c r="AO190" s="2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4"/>
    </row>
    <row r="191" spans="9:53" s="3" customFormat="1" ht="21" customHeight="1" thickBot="1" x14ac:dyDescent="0.5">
      <c r="I191" s="4"/>
      <c r="J191" s="24"/>
      <c r="K191" s="31" t="str">
        <f t="shared" ref="K191" si="449">IF(U191=0,"OK","NG")</f>
        <v>OK</v>
      </c>
      <c r="L191" s="71"/>
      <c r="M191" s="32"/>
      <c r="N191" s="32"/>
      <c r="O191" s="32"/>
      <c r="P191" s="32"/>
      <c r="Q191" s="32" t="s">
        <v>3</v>
      </c>
      <c r="R191" s="33" t="s">
        <v>3</v>
      </c>
      <c r="S191" s="34"/>
      <c r="T191" s="31">
        <f t="shared" ref="T191" si="450">IF($N$9-M190-T190&lt;=5,2,COUNTIF(M191:S191,"●"))</f>
        <v>2</v>
      </c>
      <c r="U191" s="31">
        <f>IF(T191&lt;2-T190,1,0)</f>
        <v>0</v>
      </c>
      <c r="V191" s="31" t="str">
        <f>TEXT(S190,"YYYY-MM")</f>
        <v>2028-10</v>
      </c>
      <c r="W191" s="31" cm="1">
        <f t="array" ref="W191">IF(V191=V190,0,SUMPRODUCT((M190:S190&gt;=$N$8)*(M190:S190 &lt;= $N$9)*(TEXT(M190:S190,"yyyy-mm")=V191)*(M191:S191 = "●")))</f>
        <v>0</v>
      </c>
      <c r="X191" s="31" cm="1">
        <f t="array" ref="X191">IF(V191=V190,0,SUMPRODUCT((M190:S190&gt;=$N$8)*(M190:S190 &lt;= $N$9)*(TEXT(M190:S190,"yyyy-mm")=V191)*(M191:S191 = "▲")))</f>
        <v>0</v>
      </c>
      <c r="Y191" s="31"/>
      <c r="Z191" s="31" t="str">
        <f t="shared" ref="Z191" si="451">IF(AJ191=0,"OK","NG")</f>
        <v>OK</v>
      </c>
      <c r="AA191" s="71"/>
      <c r="AB191" s="32"/>
      <c r="AC191" s="32"/>
      <c r="AD191" s="32"/>
      <c r="AE191" s="32"/>
      <c r="AF191" s="32"/>
      <c r="AG191" s="33"/>
      <c r="AH191" s="34"/>
      <c r="AI191" s="15">
        <f>IF($N$9-AB190-AI190&lt;=5,2,COUNTIF(AB191:AH191,"●"))</f>
        <v>2</v>
      </c>
      <c r="AJ191" s="15">
        <f>IF(AI191&lt;2-AI190,1,0)</f>
        <v>0</v>
      </c>
      <c r="AK191" s="15" t="str">
        <f>TEXT(AH190,"YYYY-MM")</f>
        <v>2029-03</v>
      </c>
      <c r="AL191" s="15" cm="1">
        <f t="array" ref="AL191">IF(AK191=AK190,0,SUMPRODUCT((AB190:AH190&gt;=$N$8)*(AB190:AH190 &lt;= $N$9)*(TEXT(AB190:AH190,"yyyy-mm")=AK191)*(AB191:AH191 = "●")))</f>
        <v>0</v>
      </c>
      <c r="AM191" s="15" cm="1">
        <f t="array" ref="AM191">IF(AK191=AK190,0,SUMPRODUCT((AB190:AH190&gt;=$N$8)*(AB190:AH190 &lt;= $N$9)*(TEXT(AB190:AH190,"yyyy-mm")=AK191)*(AB191:AH191 = "▲")))</f>
        <v>0</v>
      </c>
      <c r="AN191" s="15"/>
      <c r="AO191" s="2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4"/>
    </row>
    <row r="192" spans="9:53" s="3" customFormat="1" ht="21" customHeight="1" x14ac:dyDescent="0.45">
      <c r="I192" s="4"/>
      <c r="J192" s="24"/>
      <c r="K192" s="31"/>
      <c r="L192" s="70">
        <v>136</v>
      </c>
      <c r="M192" s="42">
        <f>S190+1</f>
        <v>47049</v>
      </c>
      <c r="N192" s="42">
        <f t="shared" ref="N192:S192" si="452">M192+1</f>
        <v>47050</v>
      </c>
      <c r="O192" s="42">
        <f t="shared" si="452"/>
        <v>47051</v>
      </c>
      <c r="P192" s="42">
        <f t="shared" si="452"/>
        <v>47052</v>
      </c>
      <c r="Q192" s="42">
        <f t="shared" si="452"/>
        <v>47053</v>
      </c>
      <c r="R192" s="43">
        <f t="shared" si="452"/>
        <v>47054</v>
      </c>
      <c r="S192" s="44">
        <f t="shared" si="452"/>
        <v>47055</v>
      </c>
      <c r="T192" s="31">
        <f t="shared" ref="T192" si="453">COUNTIF(R193:S193,"▲")</f>
        <v>0</v>
      </c>
      <c r="U192" s="31"/>
      <c r="V192" s="31" t="str">
        <f>TEXT(M192,"YYYY-MM")</f>
        <v>2028-10</v>
      </c>
      <c r="W192" s="31" cm="1">
        <f t="array" ref="W192">SUMPRODUCT((M192:S192&gt;=$N$8)*(M192:S192 &lt;= $N$9)*(TEXT(M192:S192,"yyyy-mm")=V192)*(M193:S193 = "●"))</f>
        <v>0</v>
      </c>
      <c r="X192" s="31" cm="1">
        <f t="array" ref="X192">SUMPRODUCT((R192:S192&gt;=$N$8)*(R192:S192 &lt;= $N$9)*(TEXT(R192:S192,"yyyy-mm")=V192)*(R193:S193 = "▲"))</f>
        <v>0</v>
      </c>
      <c r="Y192" s="31"/>
      <c r="Z192" s="31"/>
      <c r="AA192" s="70">
        <v>157</v>
      </c>
      <c r="AB192" s="42">
        <f>AH190+1</f>
        <v>47196</v>
      </c>
      <c r="AC192" s="42">
        <f t="shared" ref="AC192:AH192" si="454">AB192+1</f>
        <v>47197</v>
      </c>
      <c r="AD192" s="42">
        <f t="shared" si="454"/>
        <v>47198</v>
      </c>
      <c r="AE192" s="42">
        <f t="shared" si="454"/>
        <v>47199</v>
      </c>
      <c r="AF192" s="42">
        <f t="shared" si="454"/>
        <v>47200</v>
      </c>
      <c r="AG192" s="43">
        <f t="shared" si="454"/>
        <v>47201</v>
      </c>
      <c r="AH192" s="44">
        <f t="shared" si="454"/>
        <v>47202</v>
      </c>
      <c r="AI192" s="15">
        <f>COUNTIF(AG193:AH193,"▲")</f>
        <v>0</v>
      </c>
      <c r="AJ192" s="15"/>
      <c r="AK192" s="15" t="str">
        <f>TEXT(AB192,"YYYY-MM")</f>
        <v>2029-03</v>
      </c>
      <c r="AL192" s="15" cm="1">
        <f t="array" ref="AL192">SUMPRODUCT((AB192:AH192&gt;=$N$8)*(AB192:AH192 &lt;= $N$9)*(TEXT(AB192:AH192,"yyyy-mm")=AK192)*(AB193:AH193 = "●"))</f>
        <v>0</v>
      </c>
      <c r="AM192" s="15" cm="1">
        <f t="array" ref="AM192">SUMPRODUCT((AG192:AH192&gt;=$N$8)*(AG192:AH192 &lt;= $N$9)*(TEXT(AG192:AH192,"yyyy-mm")=AK192)*(AG193:AH193 = "▲"))</f>
        <v>0</v>
      </c>
      <c r="AN192" s="15"/>
      <c r="AO192" s="2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4"/>
    </row>
    <row r="193" spans="9:53" s="3" customFormat="1" ht="21" customHeight="1" thickBot="1" x14ac:dyDescent="0.5">
      <c r="I193" s="4"/>
      <c r="J193" s="24"/>
      <c r="K193" s="31" t="str">
        <f t="shared" ref="K193" si="455">IF(U193=0,"OK","NG")</f>
        <v>OK</v>
      </c>
      <c r="L193" s="71"/>
      <c r="M193" s="32"/>
      <c r="N193" s="32"/>
      <c r="O193" s="32"/>
      <c r="P193" s="32"/>
      <c r="Q193" s="32" t="s">
        <v>3</v>
      </c>
      <c r="R193" s="33" t="s">
        <v>3</v>
      </c>
      <c r="S193" s="34"/>
      <c r="T193" s="31">
        <f t="shared" ref="T193" si="456">IF($N$9-M192-T192&lt;=5,2,COUNTIF(M193:S193,"●"))</f>
        <v>2</v>
      </c>
      <c r="U193" s="31">
        <f>IF(T193&lt;2-T192,1,0)</f>
        <v>0</v>
      </c>
      <c r="V193" s="31" t="str">
        <f>TEXT(S192,"YYYY-MM")</f>
        <v>2028-10</v>
      </c>
      <c r="W193" s="31" cm="1">
        <f t="array" ref="W193">IF(V193=V192,0,SUMPRODUCT((M192:S192&gt;=$N$8)*(M192:S192 &lt;= $N$9)*(TEXT(M192:S192,"yyyy-mm")=V193)*(M193:S193 = "●")))</f>
        <v>0</v>
      </c>
      <c r="X193" s="31" cm="1">
        <f t="array" ref="X193">IF(V193=V192,0,SUMPRODUCT((M192:S192&gt;=$N$8)*(M192:S192 &lt;= $N$9)*(TEXT(M192:S192,"yyyy-mm")=V193)*(M193:S193 = "▲")))</f>
        <v>0</v>
      </c>
      <c r="Y193" s="31"/>
      <c r="Z193" s="31" t="str">
        <f t="shared" ref="Z193" si="457">IF(AJ193=0,"OK","NG")</f>
        <v>OK</v>
      </c>
      <c r="AA193" s="71"/>
      <c r="AB193" s="32"/>
      <c r="AC193" s="32"/>
      <c r="AD193" s="32"/>
      <c r="AE193" s="32"/>
      <c r="AF193" s="32"/>
      <c r="AG193" s="33"/>
      <c r="AH193" s="34"/>
      <c r="AI193" s="15">
        <f>IF($N$9-AB192-AI192&lt;=5,2,COUNTIF(AB193:AH193,"●"))</f>
        <v>2</v>
      </c>
      <c r="AJ193" s="15">
        <f>IF(AI193&lt;2-AI192,1,0)</f>
        <v>0</v>
      </c>
      <c r="AK193" s="15" t="str">
        <f>TEXT(AH192,"YYYY-MM")</f>
        <v>2029-03</v>
      </c>
      <c r="AL193" s="15" cm="1">
        <f t="array" ref="AL193">IF(AK193=AK192,0,SUMPRODUCT((AB192:AH192&gt;=$N$8)*(AB192:AH192 &lt;= $N$9)*(TEXT(AB192:AH192,"yyyy-mm")=AK193)*(AB193:AH193 = "●")))</f>
        <v>0</v>
      </c>
      <c r="AM193" s="15" cm="1">
        <f t="array" ref="AM193">IF(AK193=AK192,0,SUMPRODUCT((AB192:AH192&gt;=$N$8)*(AB192:AH192 &lt;= $N$9)*(TEXT(AB192:AH192,"yyyy-mm")=AK193)*(AB193:AH193 = "▲")))</f>
        <v>0</v>
      </c>
      <c r="AN193" s="15"/>
      <c r="AO193" s="2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4"/>
    </row>
    <row r="194" spans="9:53" s="3" customFormat="1" ht="21" customHeight="1" x14ac:dyDescent="0.45">
      <c r="I194" s="4"/>
      <c r="J194" s="24"/>
      <c r="K194" s="31"/>
      <c r="L194" s="70">
        <v>137</v>
      </c>
      <c r="M194" s="42">
        <f>S192+1</f>
        <v>47056</v>
      </c>
      <c r="N194" s="42">
        <f t="shared" ref="N194:S194" si="458">M194+1</f>
        <v>47057</v>
      </c>
      <c r="O194" s="42">
        <f t="shared" si="458"/>
        <v>47058</v>
      </c>
      <c r="P194" s="42">
        <f t="shared" si="458"/>
        <v>47059</v>
      </c>
      <c r="Q194" s="42">
        <f t="shared" si="458"/>
        <v>47060</v>
      </c>
      <c r="R194" s="43">
        <f t="shared" si="458"/>
        <v>47061</v>
      </c>
      <c r="S194" s="44">
        <f t="shared" si="458"/>
        <v>47062</v>
      </c>
      <c r="T194" s="31">
        <f t="shared" ref="T194" si="459">COUNTIF(R195:S195,"▲")</f>
        <v>0</v>
      </c>
      <c r="U194" s="31"/>
      <c r="V194" s="31" t="str">
        <f>TEXT(M194,"YYYY-MM")</f>
        <v>2028-10</v>
      </c>
      <c r="W194" s="31" cm="1">
        <f t="array" ref="W194">SUMPRODUCT((M194:S194&gt;=$N$8)*(M194:S194 &lt;= $N$9)*(TEXT(M194:S194,"yyyy-mm")=V194)*(M195:S195 = "●"))</f>
        <v>0</v>
      </c>
      <c r="X194" s="31" cm="1">
        <f t="array" ref="X194">SUMPRODUCT((R194:S194&gt;=$N$8)*(R194:S194 &lt;= $N$9)*(TEXT(R194:S194,"yyyy-mm")=V194)*(R195:S195 = "▲"))</f>
        <v>0</v>
      </c>
      <c r="Y194" s="31"/>
      <c r="Z194" s="31"/>
      <c r="AA194" s="70">
        <v>158</v>
      </c>
      <c r="AB194" s="42">
        <f>AH192+1</f>
        <v>47203</v>
      </c>
      <c r="AC194" s="42">
        <f t="shared" ref="AC194:AH194" si="460">AB194+1</f>
        <v>47204</v>
      </c>
      <c r="AD194" s="42">
        <f t="shared" si="460"/>
        <v>47205</v>
      </c>
      <c r="AE194" s="42">
        <f t="shared" si="460"/>
        <v>47206</v>
      </c>
      <c r="AF194" s="42">
        <f t="shared" si="460"/>
        <v>47207</v>
      </c>
      <c r="AG194" s="43">
        <f t="shared" si="460"/>
        <v>47208</v>
      </c>
      <c r="AH194" s="44">
        <f t="shared" si="460"/>
        <v>47209</v>
      </c>
      <c r="AI194" s="15">
        <f>COUNTIF(AG195:AH195,"▲")</f>
        <v>0</v>
      </c>
      <c r="AJ194" s="15"/>
      <c r="AK194" s="15" t="str">
        <f>TEXT(AB194,"YYYY-MM")</f>
        <v>2029-03</v>
      </c>
      <c r="AL194" s="15" cm="1">
        <f t="array" ref="AL194">SUMPRODUCT((AB194:AH194&gt;=$N$8)*(AB194:AH194 &lt;= $N$9)*(TEXT(AB194:AH194,"yyyy-mm")=AK194)*(AB195:AH195 = "●"))</f>
        <v>0</v>
      </c>
      <c r="AM194" s="15" cm="1">
        <f t="array" ref="AM194">SUMPRODUCT((AG194:AH194&gt;=$N$8)*(AG194:AH194 &lt;= $N$9)*(TEXT(AG194:AH194,"yyyy-mm")=AK194)*(AG195:AH195 = "▲"))</f>
        <v>0</v>
      </c>
      <c r="AN194" s="15"/>
      <c r="AO194" s="15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4"/>
    </row>
    <row r="195" spans="9:53" s="3" customFormat="1" ht="21" customHeight="1" thickBot="1" x14ac:dyDescent="0.5">
      <c r="I195" s="4"/>
      <c r="J195" s="24"/>
      <c r="K195" s="31" t="str">
        <f>IF(U195=0,"OK","NG")</f>
        <v>OK</v>
      </c>
      <c r="L195" s="71"/>
      <c r="M195" s="32"/>
      <c r="N195" s="32"/>
      <c r="O195" s="32"/>
      <c r="P195" s="32"/>
      <c r="Q195" s="32" t="s">
        <v>3</v>
      </c>
      <c r="R195" s="33" t="s">
        <v>3</v>
      </c>
      <c r="S195" s="34"/>
      <c r="T195" s="31">
        <f t="shared" ref="T195" si="461">IF($N$9-M194-T194&lt;=5,2,COUNTIF(M195:S195,"●"))</f>
        <v>2</v>
      </c>
      <c r="U195" s="31">
        <f>IF(T195&lt;2-T194,1,0)</f>
        <v>0</v>
      </c>
      <c r="V195" s="31" t="str">
        <f>TEXT(S194,"YYYY-MM")</f>
        <v>2028-11</v>
      </c>
      <c r="W195" s="31" cm="1">
        <f t="array" ref="W195">IF(V195=V194,0,SUMPRODUCT((M194:S194&gt;=$N$8)*(M194:S194 &lt;= $N$9)*(TEXT(M194:S194,"yyyy-mm")=V195)*(M195:S195 = "●")))</f>
        <v>0</v>
      </c>
      <c r="X195" s="31" cm="1">
        <f t="array" ref="X195">IF(V195=V194,0,SUMPRODUCT((M194:S194&gt;=$N$8)*(M194:S194 &lt;= $N$9)*(TEXT(M194:S194,"yyyy-mm")=V195)*(M195:S195 = "▲")))</f>
        <v>0</v>
      </c>
      <c r="Y195" s="31"/>
      <c r="Z195" s="31" t="str">
        <f>IF(AJ195=0,"OK","NG")</f>
        <v>OK</v>
      </c>
      <c r="AA195" s="71"/>
      <c r="AB195" s="32"/>
      <c r="AC195" s="32"/>
      <c r="AD195" s="32"/>
      <c r="AE195" s="32"/>
      <c r="AF195" s="32"/>
      <c r="AG195" s="33"/>
      <c r="AH195" s="34"/>
      <c r="AI195" s="15">
        <f>IF($N$9-AB194-AI194&lt;=5,2,COUNTIF(AB195:AH195,"●"))</f>
        <v>2</v>
      </c>
      <c r="AJ195" s="15">
        <f>IF(AI195&lt;2-AI194,1,0)</f>
        <v>0</v>
      </c>
      <c r="AK195" s="15" t="str">
        <f>TEXT(AH194,"YYYY-MM")</f>
        <v>2029-04</v>
      </c>
      <c r="AL195" s="15" cm="1">
        <f t="array" ref="AL195">IF(AK195=AK194,0,SUMPRODUCT((AB194:AH194&gt;=$N$8)*(AB194:AH194 &lt;= $N$9)*(TEXT(AB194:AH194,"yyyy-mm")=AK195)*(AB195:AH195 = "●")))</f>
        <v>0</v>
      </c>
      <c r="AM195" s="15" cm="1">
        <f t="array" ref="AM195">IF(AK195=AK194,0,SUMPRODUCT((AB194:AH194&gt;=$N$8)*(AB194:AH194 &lt;= $N$9)*(TEXT(AB194:AH194,"yyyy-mm")=AK195)*(AB195:AH195 = "▲")))</f>
        <v>0</v>
      </c>
      <c r="AN195" s="15"/>
      <c r="AO195" s="15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4"/>
    </row>
    <row r="196" spans="9:53" s="3" customFormat="1" ht="21" customHeight="1" x14ac:dyDescent="0.45">
      <c r="I196" s="4"/>
      <c r="J196" s="24"/>
      <c r="K196" s="25"/>
      <c r="L196" s="23"/>
      <c r="M196" s="23"/>
      <c r="N196" s="23"/>
      <c r="O196" s="23"/>
      <c r="P196" s="23"/>
      <c r="Q196" s="23"/>
      <c r="R196" s="23"/>
      <c r="S196" s="23"/>
      <c r="T196" s="24"/>
      <c r="U196" s="24">
        <f>IF(SUM(U154:U195)=0,0,1)</f>
        <v>0</v>
      </c>
      <c r="V196" s="24"/>
      <c r="W196" s="24"/>
      <c r="X196" s="24"/>
      <c r="Y196" s="24"/>
      <c r="Z196" s="26"/>
      <c r="AA196" s="23"/>
      <c r="AB196" s="23"/>
      <c r="AC196" s="23"/>
      <c r="AD196" s="23"/>
      <c r="AE196" s="23"/>
      <c r="AF196" s="23"/>
      <c r="AG196" s="23"/>
      <c r="AH196" s="23"/>
      <c r="AI196" s="2"/>
      <c r="AJ196" s="2">
        <f>IF(SUM(AJ154:AJ195)=0,0,1)</f>
        <v>0</v>
      </c>
      <c r="AK196" s="2"/>
      <c r="AL196" s="2"/>
      <c r="AM196" s="2"/>
      <c r="AN196" s="2"/>
      <c r="AO196" s="15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4"/>
    </row>
    <row r="197" spans="9:53" s="3" customFormat="1" ht="21" customHeight="1" x14ac:dyDescent="0.45">
      <c r="I197" s="4"/>
      <c r="J197" s="2"/>
      <c r="K197" s="5"/>
      <c r="L197" s="1"/>
      <c r="M197" s="1"/>
      <c r="N197" s="1"/>
      <c r="O197" s="1"/>
      <c r="P197" s="1"/>
      <c r="Q197" s="1"/>
      <c r="R197" s="1"/>
      <c r="S197" s="1"/>
      <c r="T197" s="2"/>
      <c r="U197" s="2"/>
      <c r="V197" s="2"/>
      <c r="W197" s="2"/>
      <c r="X197" s="2"/>
      <c r="Y197" s="2"/>
      <c r="Z197" s="6"/>
      <c r="AA197" s="1"/>
      <c r="AB197" s="1"/>
      <c r="AC197" s="1"/>
      <c r="AD197" s="1"/>
      <c r="AE197" s="1"/>
      <c r="AF197" s="1"/>
      <c r="AG197" s="1"/>
      <c r="AH197" s="1"/>
      <c r="AI197" s="2"/>
      <c r="AJ197" s="2"/>
      <c r="AK197" s="2"/>
      <c r="AL197" s="2"/>
      <c r="AM197" s="2"/>
      <c r="AN197" s="2"/>
      <c r="AO197" s="15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4"/>
    </row>
    <row r="198" spans="9:53" s="3" customFormat="1" ht="21" customHeight="1" x14ac:dyDescent="0.45">
      <c r="I198" s="4"/>
      <c r="J198" s="4"/>
      <c r="K198" s="16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16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2"/>
      <c r="AM198" s="2"/>
      <c r="AN198" s="2"/>
      <c r="AO198" s="15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4"/>
    </row>
    <row r="199" spans="9:53" s="3" customFormat="1" ht="21" customHeight="1" x14ac:dyDescent="0.45">
      <c r="I199" s="4"/>
      <c r="J199" s="4"/>
      <c r="K199" s="16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16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2"/>
      <c r="AM199" s="2"/>
      <c r="AN199" s="2"/>
      <c r="AO199" s="15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4"/>
    </row>
    <row r="200" spans="9:53" s="3" customFormat="1" ht="21" customHeight="1" x14ac:dyDescent="0.45">
      <c r="I200" s="4"/>
      <c r="J200" s="4"/>
      <c r="K200" s="16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16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2"/>
      <c r="AM200" s="2"/>
      <c r="AN200" s="2"/>
      <c r="AO200" s="15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4"/>
    </row>
    <row r="201" spans="9:53" s="3" customFormat="1" ht="21" customHeight="1" x14ac:dyDescent="0.45">
      <c r="I201" s="4"/>
      <c r="J201" s="4"/>
      <c r="K201" s="16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16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15"/>
      <c r="AM201" s="2"/>
      <c r="AN201" s="2"/>
      <c r="AO201" s="15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4"/>
    </row>
    <row r="202" spans="9:53" s="3" customFormat="1" ht="21" customHeight="1" x14ac:dyDescent="0.45">
      <c r="I202" s="4"/>
      <c r="J202" s="4"/>
      <c r="K202" s="16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16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15"/>
      <c r="AM202" s="15"/>
      <c r="AN202" s="15"/>
      <c r="AO202" s="15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4"/>
    </row>
    <row r="203" spans="9:53" s="3" customFormat="1" ht="21" customHeight="1" x14ac:dyDescent="0.45">
      <c r="I203" s="4"/>
      <c r="J203" s="4"/>
      <c r="K203" s="16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16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15"/>
      <c r="AM203" s="15"/>
      <c r="AN203" s="15"/>
      <c r="AO203" s="15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4"/>
    </row>
    <row r="204" spans="9:53" s="3" customFormat="1" ht="21" customHeight="1" x14ac:dyDescent="0.45">
      <c r="I204" s="4"/>
      <c r="J204" s="4"/>
      <c r="K204" s="16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16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15"/>
      <c r="AM204" s="15"/>
      <c r="AN204" s="15"/>
      <c r="AO204" s="15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4"/>
    </row>
    <row r="205" spans="9:53" s="3" customFormat="1" ht="21" customHeight="1" x14ac:dyDescent="0.45">
      <c r="I205" s="4"/>
      <c r="J205" s="4"/>
      <c r="K205" s="16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16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15"/>
      <c r="AM205" s="15"/>
      <c r="AN205" s="15"/>
      <c r="AO205" s="15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4"/>
    </row>
    <row r="206" spans="9:53" s="3" customFormat="1" ht="21" customHeight="1" x14ac:dyDescent="0.45">
      <c r="I206" s="4"/>
      <c r="J206" s="4"/>
      <c r="K206" s="16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16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15"/>
      <c r="AM206" s="15"/>
      <c r="AN206" s="15"/>
      <c r="AO206" s="15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4"/>
    </row>
    <row r="207" spans="9:53" s="3" customFormat="1" ht="21" customHeight="1" x14ac:dyDescent="0.45">
      <c r="I207" s="4"/>
      <c r="J207" s="4"/>
      <c r="K207" s="16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16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15"/>
      <c r="AM207" s="15"/>
      <c r="AN207" s="15"/>
      <c r="AO207" s="15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4"/>
    </row>
    <row r="208" spans="9:53" s="3" customFormat="1" ht="21" customHeight="1" x14ac:dyDescent="0.45">
      <c r="I208" s="4"/>
      <c r="J208" s="4"/>
      <c r="K208" s="16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16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15"/>
      <c r="AM208" s="15"/>
      <c r="AN208" s="15"/>
      <c r="AO208" s="15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4"/>
    </row>
    <row r="209" spans="9:53" s="3" customFormat="1" ht="21" customHeight="1" x14ac:dyDescent="0.45">
      <c r="I209" s="4"/>
      <c r="J209" s="4"/>
      <c r="K209" s="16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16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15"/>
      <c r="AM209" s="15"/>
      <c r="AN209" s="15"/>
      <c r="AO209" s="15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4"/>
    </row>
    <row r="210" spans="9:53" s="3" customFormat="1" ht="21" customHeight="1" x14ac:dyDescent="0.45">
      <c r="I210" s="4"/>
      <c r="J210" s="4"/>
      <c r="K210" s="16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16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15"/>
      <c r="AM210" s="15"/>
      <c r="AN210" s="15"/>
      <c r="AO210" s="15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4"/>
    </row>
    <row r="211" spans="9:53" s="3" customFormat="1" ht="21" customHeight="1" x14ac:dyDescent="0.45">
      <c r="I211" s="4"/>
      <c r="J211" s="4"/>
      <c r="K211" s="16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16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15"/>
      <c r="AM211" s="15"/>
      <c r="AN211" s="15"/>
      <c r="AO211" s="15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4"/>
    </row>
    <row r="212" spans="9:53" s="3" customFormat="1" ht="21" customHeight="1" x14ac:dyDescent="0.45">
      <c r="I212" s="4"/>
      <c r="J212" s="4"/>
      <c r="K212" s="16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16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15"/>
      <c r="AM212" s="15"/>
      <c r="AN212" s="15"/>
      <c r="AO212" s="15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4"/>
    </row>
    <row r="213" spans="9:53" s="3" customFormat="1" ht="21" customHeight="1" x14ac:dyDescent="0.45">
      <c r="I213" s="4"/>
      <c r="J213" s="4"/>
      <c r="K213" s="16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16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15"/>
      <c r="AM213" s="15"/>
      <c r="AN213" s="15"/>
      <c r="AO213" s="15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4"/>
    </row>
    <row r="214" spans="9:53" s="3" customFormat="1" ht="21" customHeight="1" x14ac:dyDescent="0.45">
      <c r="I214" s="4"/>
      <c r="J214" s="4"/>
      <c r="K214" s="16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16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15"/>
      <c r="AM214" s="15"/>
      <c r="AN214" s="15"/>
      <c r="AO214" s="15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4"/>
    </row>
    <row r="215" spans="9:53" s="3" customFormat="1" ht="21" customHeight="1" x14ac:dyDescent="0.45">
      <c r="I215" s="4"/>
      <c r="J215" s="4"/>
      <c r="K215" s="16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16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15"/>
      <c r="AM215" s="15"/>
      <c r="AN215" s="15"/>
      <c r="AO215" s="15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4"/>
    </row>
    <row r="216" spans="9:53" s="3" customFormat="1" ht="21" customHeight="1" x14ac:dyDescent="0.45">
      <c r="I216" s="4"/>
      <c r="J216" s="4"/>
      <c r="K216" s="16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16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15"/>
      <c r="AM216" s="15"/>
      <c r="AN216" s="15"/>
      <c r="AO216" s="15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4"/>
    </row>
    <row r="217" spans="9:53" s="3" customFormat="1" ht="21" customHeight="1" x14ac:dyDescent="0.45">
      <c r="I217" s="4"/>
      <c r="J217" s="4"/>
      <c r="K217" s="16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16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15"/>
      <c r="AM217" s="15"/>
      <c r="AN217" s="15"/>
      <c r="AO217" s="15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4"/>
    </row>
    <row r="218" spans="9:53" s="3" customFormat="1" ht="21" customHeight="1" x14ac:dyDescent="0.45">
      <c r="I218" s="4"/>
      <c r="J218" s="4"/>
      <c r="K218" s="16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16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15"/>
      <c r="AM218" s="15"/>
      <c r="AN218" s="15"/>
      <c r="AO218" s="15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4"/>
    </row>
    <row r="219" spans="9:53" s="3" customFormat="1" ht="21" customHeight="1" x14ac:dyDescent="0.45">
      <c r="I219" s="4"/>
      <c r="J219" s="4"/>
      <c r="K219" s="16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16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15"/>
      <c r="AM219" s="15"/>
      <c r="AN219" s="15"/>
      <c r="AO219" s="15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4"/>
    </row>
    <row r="220" spans="9:53" s="3" customFormat="1" ht="21" customHeight="1" x14ac:dyDescent="0.45">
      <c r="I220" s="4"/>
      <c r="J220" s="4"/>
      <c r="K220" s="16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16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15"/>
      <c r="AM220" s="15"/>
      <c r="AN220" s="15"/>
      <c r="AO220" s="15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4"/>
    </row>
    <row r="221" spans="9:53" s="3" customFormat="1" ht="21" customHeight="1" x14ac:dyDescent="0.45">
      <c r="I221" s="4"/>
      <c r="J221" s="4"/>
      <c r="K221" s="16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16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15"/>
      <c r="AM221" s="15"/>
      <c r="AN221" s="15"/>
      <c r="AO221" s="15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4"/>
    </row>
    <row r="222" spans="9:53" s="3" customFormat="1" ht="21" customHeight="1" x14ac:dyDescent="0.45">
      <c r="I222" s="4"/>
      <c r="J222" s="4"/>
      <c r="K222" s="16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16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15"/>
      <c r="AM222" s="15"/>
      <c r="AN222" s="15"/>
      <c r="AO222" s="15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4"/>
    </row>
    <row r="223" spans="9:53" s="3" customFormat="1" ht="21" customHeight="1" x14ac:dyDescent="0.45">
      <c r="I223" s="4"/>
      <c r="J223" s="4"/>
      <c r="K223" s="16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16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15"/>
      <c r="AM223" s="15"/>
      <c r="AN223" s="15"/>
      <c r="AO223" s="15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4"/>
    </row>
    <row r="224" spans="9:53" s="3" customFormat="1" ht="21" customHeight="1" x14ac:dyDescent="0.45">
      <c r="I224" s="4"/>
      <c r="J224" s="4"/>
      <c r="K224" s="16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16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15"/>
      <c r="AM224" s="15"/>
      <c r="AN224" s="15"/>
      <c r="AO224" s="15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4"/>
    </row>
    <row r="225" spans="9:53" s="3" customFormat="1" ht="21" customHeight="1" x14ac:dyDescent="0.45">
      <c r="I225" s="4"/>
      <c r="J225" s="4"/>
      <c r="K225" s="16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16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15"/>
      <c r="AM225" s="15"/>
      <c r="AN225" s="15"/>
      <c r="AO225" s="15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4"/>
    </row>
    <row r="226" spans="9:53" s="3" customFormat="1" ht="21" customHeight="1" x14ac:dyDescent="0.45">
      <c r="I226" s="4"/>
      <c r="J226" s="4"/>
      <c r="K226" s="16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16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15"/>
      <c r="AM226" s="15"/>
      <c r="AN226" s="15"/>
      <c r="AO226" s="15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4"/>
    </row>
    <row r="227" spans="9:53" s="3" customFormat="1" ht="21" customHeight="1" x14ac:dyDescent="0.45">
      <c r="I227" s="4"/>
      <c r="J227" s="4"/>
      <c r="K227" s="16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16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15"/>
      <c r="AM227" s="15"/>
      <c r="AN227" s="15"/>
      <c r="AO227" s="15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4"/>
    </row>
    <row r="228" spans="9:53" s="3" customFormat="1" ht="21" customHeight="1" x14ac:dyDescent="0.45">
      <c r="I228" s="4"/>
      <c r="J228" s="4"/>
      <c r="K228" s="16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16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15"/>
      <c r="AM228" s="15"/>
      <c r="AN228" s="15"/>
      <c r="AO228" s="15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4"/>
    </row>
    <row r="229" spans="9:53" s="3" customFormat="1" ht="21" customHeight="1" x14ac:dyDescent="0.45">
      <c r="I229" s="4"/>
      <c r="J229" s="4"/>
      <c r="K229" s="16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16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15"/>
      <c r="AM229" s="15"/>
      <c r="AN229" s="15"/>
      <c r="AO229" s="15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4"/>
    </row>
    <row r="230" spans="9:53" s="3" customFormat="1" ht="21" customHeight="1" x14ac:dyDescent="0.45">
      <c r="I230" s="4"/>
      <c r="J230" s="4"/>
      <c r="K230" s="16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16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15"/>
      <c r="AM230" s="15"/>
      <c r="AN230" s="15"/>
      <c r="AO230" s="15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4"/>
    </row>
    <row r="231" spans="9:53" s="3" customFormat="1" ht="21" customHeight="1" x14ac:dyDescent="0.45">
      <c r="I231" s="4"/>
      <c r="J231" s="4"/>
      <c r="K231" s="16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16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15"/>
      <c r="AM231" s="15"/>
      <c r="AN231" s="15"/>
      <c r="AO231" s="15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4"/>
    </row>
    <row r="232" spans="9:53" s="3" customFormat="1" ht="21" customHeight="1" x14ac:dyDescent="0.45">
      <c r="I232" s="4"/>
      <c r="J232" s="4"/>
      <c r="K232" s="16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16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15"/>
      <c r="AM232" s="15"/>
      <c r="AN232" s="15"/>
      <c r="AO232" s="15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4"/>
    </row>
    <row r="233" spans="9:53" s="3" customFormat="1" ht="21" customHeight="1" x14ac:dyDescent="0.45">
      <c r="I233" s="4"/>
      <c r="J233" s="4"/>
      <c r="K233" s="16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16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15"/>
      <c r="AM233" s="15"/>
      <c r="AN233" s="15"/>
      <c r="AO233" s="15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4"/>
    </row>
    <row r="234" spans="9:53" s="3" customFormat="1" ht="21" customHeight="1" x14ac:dyDescent="0.45">
      <c r="I234" s="4"/>
      <c r="J234" s="4"/>
      <c r="K234" s="16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16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15"/>
      <c r="AM234" s="15"/>
      <c r="AN234" s="15"/>
      <c r="AO234" s="2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4"/>
    </row>
    <row r="235" spans="9:53" s="3" customFormat="1" ht="21" customHeight="1" x14ac:dyDescent="0.45">
      <c r="I235" s="1"/>
      <c r="J235" s="4"/>
      <c r="K235" s="16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16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15"/>
      <c r="AM235" s="15"/>
      <c r="AN235" s="15"/>
      <c r="AO235" s="2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4"/>
    </row>
    <row r="236" spans="9:53" s="3" customFormat="1" ht="21" customHeight="1" x14ac:dyDescent="0.45">
      <c r="I236" s="1"/>
      <c r="J236" s="4"/>
      <c r="K236" s="16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16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15"/>
      <c r="AM236" s="15"/>
      <c r="AN236" s="15"/>
      <c r="AO236" s="2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4"/>
    </row>
    <row r="237" spans="9:53" s="3" customFormat="1" ht="21" customHeight="1" x14ac:dyDescent="0.45">
      <c r="I237" s="1"/>
      <c r="J237" s="4"/>
      <c r="K237" s="16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16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15"/>
      <c r="AM237" s="15"/>
      <c r="AN237" s="15"/>
      <c r="AO237" s="2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4"/>
    </row>
    <row r="238" spans="9:53" s="3" customFormat="1" ht="21" customHeight="1" x14ac:dyDescent="0.45">
      <c r="I238" s="1"/>
      <c r="J238" s="4"/>
      <c r="K238" s="16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16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15"/>
      <c r="AM238" s="15"/>
      <c r="AN238" s="15"/>
      <c r="AO238" s="2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4"/>
    </row>
    <row r="239" spans="9:53" s="3" customFormat="1" ht="21" customHeight="1" x14ac:dyDescent="0.45">
      <c r="I239" s="1"/>
      <c r="J239" s="4"/>
      <c r="K239" s="16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16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15"/>
      <c r="AM239" s="15"/>
      <c r="AN239" s="15"/>
      <c r="AO239" s="2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4"/>
    </row>
    <row r="240" spans="9:53" s="2" customFormat="1" ht="21" customHeight="1" x14ac:dyDescent="0.45">
      <c r="J240" s="4"/>
      <c r="K240" s="16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16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15"/>
      <c r="AM240" s="15"/>
      <c r="AN240" s="15"/>
      <c r="AP240" s="3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4"/>
    </row>
    <row r="241" spans="10:53" s="2" customFormat="1" ht="21" customHeight="1" x14ac:dyDescent="0.45">
      <c r="J241" s="4"/>
      <c r="K241" s="16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16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15"/>
      <c r="AM241" s="15"/>
      <c r="AN241" s="15"/>
      <c r="AP241" s="3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4"/>
    </row>
    <row r="242" spans="10:53" s="2" customFormat="1" ht="21" customHeight="1" x14ac:dyDescent="0.45">
      <c r="J242" s="4"/>
      <c r="K242" s="16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16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P242" s="3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4"/>
    </row>
  </sheetData>
  <protectedRanges>
    <protectedRange sqref="N4 N7:N9" name="範囲9"/>
    <protectedRange sqref="AB155:AH155 AB157:AH157 AB159:AH159 AB161:AH161 AB163:AH163 AB165:AH165 AB167:AH167 AB169:AH169 AB171:AH171 AB173:AH173 AB175:AH175 AB177:AH177 AB179:AH179 AB181:AH181 AB183:AH183 AB185:AH185 AB187:AH187 AB189:AH189 AB191:AH191 AB193:AH193 AB195:AH195" name="範囲8"/>
    <protectedRange sqref="M18:S18 M20:S20 M22:S22 M24:S24 M26:S26 M28:S28 M30:S30 M32:S32 M34:S34 M36:S36 M38:S38 M40:S40 M42:S42 M44:S44 M46:S46 M48:S48" name="範囲1"/>
    <protectedRange sqref="AB18:AH18 AB20:AH20 AB22:AH22 AB24:AH24 AB26:AH26 AB28:AH28 AB30:AH30 AB32:AH32 AB34:AH34 AB36:AH36 AB38:AH38 AB40:AH40 AB42:AH42 AB44:AH44 AB46:AH46 AB48:AH48" name="範囲2"/>
    <protectedRange sqref="M57:S57 M59:S59 M61:S61 M63:S63 M65:S65 M67:S67 M69:S69 M71:S71 M73:S73 M75:S75 M77:S77 M79:S79 M81:S81 M83:S83 M85:S85 M87:S87 M89:S89 M91:S91 M93:S93 M95:S95 M97:S97" name="範囲3"/>
    <protectedRange sqref="AB57:AH57 AB59:AH59 AB61:AH61 AB63:AH63 AB65:AH65 AB67:AH67 AB69:AH69 AB71:AH71 AB73:AH73 AB75:AH75 AB77:AH77 AB79:AH79 AB81:AH81 AB83:AH83 AB85:AH85 AB87:AH87 AB89:AH89 AB91:AH91 AB93:AH93" name="範囲4"/>
    <protectedRange sqref="M106:S106 M108:S108 M110:S110 M112:S112 M114:S114 M116:S116 M118:S118 M120:S120 M122:S122 M124:S124 M126:S126 M128:S128 M130:S130 M132:S132 M134:S134 M136:S136 M138:S138 M140:S140" name="範囲5"/>
    <protectedRange sqref="AB106:AH106 AB108:AH108 AB110:AH110 AB112:AH112 AB114:AH114 AB116:AH116 AB118:AH118 AB120:AH120 AB122:AH122 AB124:AH124 AB126:AH126 AB128:AH128 AB130:AH130 AB132:AH132 AB134:AH134 AB136:AH136 AB138:AH138" name="範囲6"/>
    <protectedRange sqref="M155:S155 M157:S157 M159:S159 M161:S161 M163:S163 M165:S165 M167:S167 M169:S169 M171:S171 M173:S173 M175:S175 M177:S177 M179:S179 M181:S181 M183:S183 M185:S185 M187:S187 M189:S189 M191:S191 M193:S193 M195:S195" name="範囲7"/>
  </protectedRanges>
  <mergeCells count="199">
    <mergeCell ref="L190:L191"/>
    <mergeCell ref="AA190:AA191"/>
    <mergeCell ref="L192:L193"/>
    <mergeCell ref="AA192:AA193"/>
    <mergeCell ref="L194:L195"/>
    <mergeCell ref="AA194:AA195"/>
    <mergeCell ref="L184:L185"/>
    <mergeCell ref="AA184:AA185"/>
    <mergeCell ref="L186:L187"/>
    <mergeCell ref="AA186:AA187"/>
    <mergeCell ref="L188:L189"/>
    <mergeCell ref="AA188:AA189"/>
    <mergeCell ref="L178:L179"/>
    <mergeCell ref="AA178:AA179"/>
    <mergeCell ref="L180:L181"/>
    <mergeCell ref="AA180:AA181"/>
    <mergeCell ref="L182:L183"/>
    <mergeCell ref="AA182:AA183"/>
    <mergeCell ref="L172:L173"/>
    <mergeCell ref="AA172:AA173"/>
    <mergeCell ref="L174:L175"/>
    <mergeCell ref="AA174:AA175"/>
    <mergeCell ref="L176:L177"/>
    <mergeCell ref="AA176:AA177"/>
    <mergeCell ref="L166:L167"/>
    <mergeCell ref="AA166:AA167"/>
    <mergeCell ref="L168:L169"/>
    <mergeCell ref="AA168:AA169"/>
    <mergeCell ref="L170:L171"/>
    <mergeCell ref="AA170:AA171"/>
    <mergeCell ref="L160:L161"/>
    <mergeCell ref="AA160:AA161"/>
    <mergeCell ref="L162:L163"/>
    <mergeCell ref="AA162:AA163"/>
    <mergeCell ref="L164:L165"/>
    <mergeCell ref="AA164:AA165"/>
    <mergeCell ref="AB152:AH152"/>
    <mergeCell ref="L154:L155"/>
    <mergeCell ref="AA154:AA155"/>
    <mergeCell ref="L156:L157"/>
    <mergeCell ref="AA156:AA157"/>
    <mergeCell ref="L158:L159"/>
    <mergeCell ref="AA158:AA159"/>
    <mergeCell ref="L143:L144"/>
    <mergeCell ref="AA143:AA144"/>
    <mergeCell ref="L145:L146"/>
    <mergeCell ref="AA145:AA146"/>
    <mergeCell ref="L152:L153"/>
    <mergeCell ref="M152:S152"/>
    <mergeCell ref="AA152:AA153"/>
    <mergeCell ref="J149:L149"/>
    <mergeCell ref="M150:AF150"/>
    <mergeCell ref="L137:L138"/>
    <mergeCell ref="AA137:AA138"/>
    <mergeCell ref="L139:L140"/>
    <mergeCell ref="AA139:AA140"/>
    <mergeCell ref="L141:L142"/>
    <mergeCell ref="AA141:AA142"/>
    <mergeCell ref="L131:L132"/>
    <mergeCell ref="AA131:AA132"/>
    <mergeCell ref="L133:L134"/>
    <mergeCell ref="AA133:AA134"/>
    <mergeCell ref="L135:L136"/>
    <mergeCell ref="AA135:AA136"/>
    <mergeCell ref="L125:L126"/>
    <mergeCell ref="AA125:AA126"/>
    <mergeCell ref="L127:L128"/>
    <mergeCell ref="AA127:AA128"/>
    <mergeCell ref="L129:L130"/>
    <mergeCell ref="AA129:AA130"/>
    <mergeCell ref="L119:L120"/>
    <mergeCell ref="AA119:AA120"/>
    <mergeCell ref="L121:L122"/>
    <mergeCell ref="AA121:AA122"/>
    <mergeCell ref="L123:L124"/>
    <mergeCell ref="AA123:AA124"/>
    <mergeCell ref="L113:L114"/>
    <mergeCell ref="AA113:AA114"/>
    <mergeCell ref="L115:L116"/>
    <mergeCell ref="AA115:AA116"/>
    <mergeCell ref="L117:L118"/>
    <mergeCell ref="AA117:AA118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AB103:AH103"/>
    <mergeCell ref="L105:L106"/>
    <mergeCell ref="AA105:AA106"/>
    <mergeCell ref="L92:L93"/>
    <mergeCell ref="AA92:AA93"/>
    <mergeCell ref="L94:L95"/>
    <mergeCell ref="AA94:AA95"/>
    <mergeCell ref="L96:L97"/>
    <mergeCell ref="AA96:AA97"/>
    <mergeCell ref="J100:L100"/>
    <mergeCell ref="M101:AF101"/>
    <mergeCell ref="L86:L87"/>
    <mergeCell ref="AA86:AA87"/>
    <mergeCell ref="L88:L89"/>
    <mergeCell ref="AA88:AA89"/>
    <mergeCell ref="L90:L91"/>
    <mergeCell ref="AA90:AA91"/>
    <mergeCell ref="L80:L81"/>
    <mergeCell ref="AA80:AA81"/>
    <mergeCell ref="L82:L83"/>
    <mergeCell ref="AA82:AA83"/>
    <mergeCell ref="L84:L85"/>
    <mergeCell ref="AA84:AA85"/>
    <mergeCell ref="L74:L75"/>
    <mergeCell ref="AA74:AA75"/>
    <mergeCell ref="L76:L77"/>
    <mergeCell ref="AA76:AA77"/>
    <mergeCell ref="L78:L79"/>
    <mergeCell ref="AA78:AA79"/>
    <mergeCell ref="L68:L69"/>
    <mergeCell ref="AA68:AA69"/>
    <mergeCell ref="L70:L71"/>
    <mergeCell ref="AA70:AA71"/>
    <mergeCell ref="L72:L73"/>
    <mergeCell ref="AA72:AA73"/>
    <mergeCell ref="L62:L63"/>
    <mergeCell ref="AA62:AA63"/>
    <mergeCell ref="L64:L65"/>
    <mergeCell ref="AA64:AA65"/>
    <mergeCell ref="L66:L67"/>
    <mergeCell ref="AA66:AA67"/>
    <mergeCell ref="L56:L57"/>
    <mergeCell ref="AA56:AA57"/>
    <mergeCell ref="L58:L59"/>
    <mergeCell ref="AA58:AA59"/>
    <mergeCell ref="L60:L61"/>
    <mergeCell ref="AA60:AA61"/>
    <mergeCell ref="L47:L48"/>
    <mergeCell ref="AA47:AA48"/>
    <mergeCell ref="L54:L55"/>
    <mergeCell ref="M54:S54"/>
    <mergeCell ref="AA54:AA55"/>
    <mergeCell ref="AB54:AH54"/>
    <mergeCell ref="L41:L42"/>
    <mergeCell ref="AA41:AA42"/>
    <mergeCell ref="L43:L44"/>
    <mergeCell ref="AA43:AA44"/>
    <mergeCell ref="L45:L46"/>
    <mergeCell ref="AA45:AA46"/>
    <mergeCell ref="J51:L51"/>
    <mergeCell ref="M52:AF52"/>
    <mergeCell ref="L35:L36"/>
    <mergeCell ref="AA35:AA36"/>
    <mergeCell ref="L37:L38"/>
    <mergeCell ref="AA37:AA38"/>
    <mergeCell ref="L39:L40"/>
    <mergeCell ref="AA39:AA40"/>
    <mergeCell ref="L29:L30"/>
    <mergeCell ref="AA29:AA30"/>
    <mergeCell ref="L31:L32"/>
    <mergeCell ref="AA31:AA32"/>
    <mergeCell ref="L33:L34"/>
    <mergeCell ref="AA33:AA34"/>
    <mergeCell ref="L23:L24"/>
    <mergeCell ref="AA23:AA24"/>
    <mergeCell ref="L25:L26"/>
    <mergeCell ref="AA25:AA26"/>
    <mergeCell ref="L27:L28"/>
    <mergeCell ref="AA27:AA28"/>
    <mergeCell ref="L17:L18"/>
    <mergeCell ref="AA17:AA18"/>
    <mergeCell ref="L19:L20"/>
    <mergeCell ref="AA19:AA20"/>
    <mergeCell ref="L21:L22"/>
    <mergeCell ref="AA21:AA22"/>
    <mergeCell ref="L9:M9"/>
    <mergeCell ref="N9:P9"/>
    <mergeCell ref="L15:L16"/>
    <mergeCell ref="M15:S15"/>
    <mergeCell ref="AA15:AA16"/>
    <mergeCell ref="AB15:AH15"/>
    <mergeCell ref="L7:M7"/>
    <mergeCell ref="AA7:AE7"/>
    <mergeCell ref="AF7:AG7"/>
    <mergeCell ref="L8:M8"/>
    <mergeCell ref="N8:P8"/>
    <mergeCell ref="N7:Y7"/>
    <mergeCell ref="Y10:AH13"/>
    <mergeCell ref="L4:M6"/>
    <mergeCell ref="AA4:AE4"/>
    <mergeCell ref="AF4:AG4"/>
    <mergeCell ref="AA5:AE5"/>
    <mergeCell ref="AF5:AG5"/>
    <mergeCell ref="AA6:AE6"/>
    <mergeCell ref="AF6:AG6"/>
    <mergeCell ref="J1:L1"/>
    <mergeCell ref="N4:Y6"/>
    <mergeCell ref="M2:AF2"/>
  </mergeCells>
  <phoneticPr fontId="1"/>
  <conditionalFormatting sqref="M17:S17 AB17:AH17 M19:S19 AB19:AH19 M21:S21 AB21:AH21 M23:S23 AB23:AH23 M25:S25 AB25:AH25 M27:S27 AB27:AH27 M29:S29 AB29:AH29 M31:S31 AB31:AH31 M33:S33 AB33:AH33 M35:S35 AB35:AH35 M37:S37 AB37:AH37 M39:S39 AB39:AH39 M41:S41 AB41:AH41 M43:S43 AB43:AH43 M45:S45 AB45:AH45 M47:S47 AB47:AH47 M56:S56 AB56:AH56 M58:S58 AB58:AH58 M60:S60 AB60:AH60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4:S154 AB154:AH154 M158:S158 AB158:AH158 M160:S160 AB160:AH160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">
    <cfRule type="cellIs" dxfId="24" priority="19" operator="greaterThan">
      <formula>$N$9</formula>
    </cfRule>
  </conditionalFormatting>
  <conditionalFormatting sqref="M17:S17">
    <cfRule type="cellIs" dxfId="23" priority="23" operator="lessThan">
      <formula>$N$8</formula>
    </cfRule>
  </conditionalFormatting>
  <conditionalFormatting sqref="M18:S18 AB18:AH18 M20:S20 AB20:AH20 M22:S22 M24:S24 AB24:AH24 M26:S26 AB26:AH26 M28:S28 AB28:AH28 M30:S30 AB30:AH30 M32:S32 AB32:AH32 M34:S34 AB34:AH34 M36:S36 AB36:AH36 M38:S38 AB38:AH38 M40:S40 AB40:AH40 M42:S42 AB42:AH42 M44:S44 AB44:AH44 M46:S46 AB46:AH46 M48:S48 AB48:AH48 M57:S57 AB57:AH57 M59:S59 AB59:AH59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97:S97 AB97:AH97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5:S155 AB155:AH155 M157:S157 AB157:AH157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expression" dxfId="22" priority="22">
      <formula>M17&gt;$N$9</formula>
    </cfRule>
  </conditionalFormatting>
  <conditionalFormatting sqref="M18:S18">
    <cfRule type="expression" dxfId="21" priority="24">
      <formula>M$17&lt;$N$8</formula>
    </cfRule>
  </conditionalFormatting>
  <conditionalFormatting sqref="M56:S56">
    <cfRule type="cellIs" dxfId="20" priority="17" operator="lessThan">
      <formula>$N$8</formula>
    </cfRule>
  </conditionalFormatting>
  <conditionalFormatting sqref="M61:S61">
    <cfRule type="expression" dxfId="19" priority="18">
      <formula>M60&gt;$N$9</formula>
    </cfRule>
  </conditionalFormatting>
  <conditionalFormatting sqref="M105:S105">
    <cfRule type="cellIs" dxfId="18" priority="13" operator="lessThan">
      <formula>$N$8</formula>
    </cfRule>
  </conditionalFormatting>
  <conditionalFormatting sqref="M110:S110">
    <cfRule type="expression" dxfId="17" priority="14">
      <formula>M109&gt;$N$9</formula>
    </cfRule>
  </conditionalFormatting>
  <conditionalFormatting sqref="M154:S154">
    <cfRule type="cellIs" dxfId="16" priority="9" operator="lessThan">
      <formula>$N$8</formula>
    </cfRule>
  </conditionalFormatting>
  <conditionalFormatting sqref="M156:S156">
    <cfRule type="cellIs" dxfId="15" priority="8" operator="greaterThan">
      <formula>$N$9</formula>
    </cfRule>
  </conditionalFormatting>
  <conditionalFormatting sqref="M159:S159">
    <cfRule type="expression" dxfId="14" priority="10">
      <formula>M158&gt;$N$9</formula>
    </cfRule>
  </conditionalFormatting>
  <conditionalFormatting sqref="Z1 Z3:Z9 K3:K50 Z15:Z51 K53:K99 Z53:Z100 K102:K148 Z102:Z149 K151:K1048576 Z151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7:AH17">
    <cfRule type="cellIs" dxfId="11" priority="20" operator="lessThan">
      <formula>$N$8</formula>
    </cfRule>
  </conditionalFormatting>
  <conditionalFormatting sqref="AB18:AH18 M57:S57 AB57:AH57 M106:S106 AB106:AH106 M155:S155 AB155:AH155">
    <cfRule type="expression" dxfId="10" priority="25">
      <formula>M$17&gt;$N$9</formula>
    </cfRule>
  </conditionalFormatting>
  <conditionalFormatting sqref="AB22:AH22">
    <cfRule type="expression" dxfId="9" priority="21">
      <formula>AB21&gt;$N$9</formula>
    </cfRule>
  </conditionalFormatting>
  <conditionalFormatting sqref="AB56:AH56">
    <cfRule type="cellIs" dxfId="8" priority="15" operator="lessThan">
      <formula>$N$8</formula>
    </cfRule>
  </conditionalFormatting>
  <conditionalFormatting sqref="AB61:AH61">
    <cfRule type="expression" dxfId="7" priority="16">
      <formula>AB60&gt;$N$9</formula>
    </cfRule>
  </conditionalFormatting>
  <conditionalFormatting sqref="AB105:AH105">
    <cfRule type="cellIs" dxfId="6" priority="11" operator="lessThan">
      <formula>$N$8</formula>
    </cfRule>
  </conditionalFormatting>
  <conditionalFormatting sqref="AB110:AH110">
    <cfRule type="expression" dxfId="5" priority="12">
      <formula>AB109&gt;$N$9</formula>
    </cfRule>
  </conditionalFormatting>
  <conditionalFormatting sqref="AB154:AH154">
    <cfRule type="cellIs" dxfId="4" priority="6" operator="lessThan">
      <formula>$N$8</formula>
    </cfRule>
  </conditionalFormatting>
  <conditionalFormatting sqref="AB156:AH156">
    <cfRule type="cellIs" dxfId="3" priority="5" operator="greaterThan">
      <formula>$N$9</formula>
    </cfRule>
  </conditionalFormatting>
  <conditionalFormatting sqref="AB159:AH159">
    <cfRule type="expression" dxfId="2" priority="7">
      <formula>AB158&gt;$N$9</formula>
    </cfRule>
  </conditionalFormatting>
  <conditionalFormatting sqref="AF5:AG7">
    <cfRule type="containsText" dxfId="1" priority="1" operator="containsText" text="未達成">
      <formula>NOT(ISERROR(SEARCH("未達成",AF5)))</formula>
    </cfRule>
    <cfRule type="containsText" dxfId="0" priority="2" operator="containsText" text="達成">
      <formula>NOT(ISERROR(SEARCH("達成",AF5)))</formula>
    </cfRule>
  </conditionalFormatting>
  <pageMargins left="0.70866141732283472" right="0.47244094488188981" top="0.70866141732283472" bottom="0.47244094488188981" header="0.31496062992125984" footer="0.31496062992125984"/>
  <pageSetup paperSize="9" scale="73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23-084</dc:creator>
  <cp:lastModifiedBy>村元　大祐</cp:lastModifiedBy>
  <cp:lastPrinted>2025-10-08T14:52:15Z</cp:lastPrinted>
  <dcterms:created xsi:type="dcterms:W3CDTF">2024-09-24T13:27:58Z</dcterms:created>
  <dcterms:modified xsi:type="dcterms:W3CDTF">2026-03-18T06:00:44Z</dcterms:modified>
</cp:coreProperties>
</file>